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Objects="placeholders" codeName="ThisWorkbook" defaultThemeVersion="124226"/>
  <mc:AlternateContent xmlns:mc="http://schemas.openxmlformats.org/markup-compatibility/2006">
    <mc:Choice Requires="x15">
      <x15ac:absPath xmlns:x15ac="http://schemas.microsoft.com/office/spreadsheetml/2010/11/ac" url="W:\"/>
    </mc:Choice>
  </mc:AlternateContent>
  <bookViews>
    <workbookView xWindow="0" yWindow="0" windowWidth="28800" windowHeight="12300"/>
  </bookViews>
  <sheets>
    <sheet name="Spreieareal" sheetId="13" r:id="rId1"/>
    <sheet name="Faktorer GDE" sheetId="4" state="hidden" r:id="rId2"/>
    <sheet name="PT-Koder" sheetId="10" r:id="rId3"/>
  </sheets>
  <externalReferences>
    <externalReference r:id="rId4"/>
  </externalReferences>
  <definedNames>
    <definedName name="Tal">[1]Navn!$A$3</definedName>
    <definedName name="_xlnm.Print_Area" localSheetId="1">'Faktorer GDE'!$B$2:$N$38</definedName>
    <definedName name="_xlnm.Print_Area" localSheetId="2">'PT-Koder'!$A$1:$D$49</definedName>
    <definedName name="_xlnm.Print_Area" localSheetId="0">Spreieareal!$D$4:$S$43</definedName>
  </definedNames>
  <calcPr calcId="162913"/>
</workbook>
</file>

<file path=xl/calcChain.xml><?xml version="1.0" encoding="utf-8"?>
<calcChain xmlns="http://schemas.openxmlformats.org/spreadsheetml/2006/main">
  <c r="Q26" i="13" l="1"/>
  <c r="Q27" i="13"/>
  <c r="Q28" i="13"/>
  <c r="Q29" i="13"/>
  <c r="Q30" i="13"/>
  <c r="Q31" i="13"/>
  <c r="Q32" i="13"/>
  <c r="Q33" i="13"/>
  <c r="Q25" i="13"/>
  <c r="L34" i="13" l="1"/>
  <c r="I35" i="13" l="1"/>
  <c r="I31" i="13" l="1"/>
  <c r="I33" i="13" l="1"/>
  <c r="I34" i="13"/>
  <c r="I30" i="13"/>
  <c r="I29" i="13"/>
  <c r="I28" i="13"/>
  <c r="I27" i="13"/>
  <c r="S26" i="13" l="1"/>
  <c r="S27" i="13"/>
  <c r="S28" i="13"/>
  <c r="S29" i="13"/>
  <c r="S30" i="13"/>
  <c r="S31" i="13"/>
  <c r="S32" i="13"/>
  <c r="S33" i="13"/>
  <c r="S25" i="13"/>
  <c r="S15" i="13"/>
  <c r="S16" i="13"/>
  <c r="S17" i="13"/>
  <c r="S18" i="13"/>
  <c r="S19" i="13"/>
  <c r="S20" i="13"/>
  <c r="S14" i="13"/>
  <c r="L42" i="13" l="1"/>
  <c r="L41" i="13"/>
  <c r="L40" i="13"/>
  <c r="L39" i="13"/>
  <c r="L38" i="13"/>
  <c r="L37" i="13"/>
  <c r="L36" i="13"/>
  <c r="L32" i="13"/>
  <c r="L31" i="13"/>
  <c r="L26" i="13"/>
  <c r="L23" i="13"/>
  <c r="L25" i="13"/>
  <c r="L24" i="13"/>
  <c r="L22" i="13"/>
  <c r="L21" i="13"/>
  <c r="L15" i="13"/>
  <c r="L16" i="13"/>
  <c r="L17" i="13"/>
  <c r="L18" i="13"/>
  <c r="L19" i="13"/>
  <c r="L20" i="13"/>
  <c r="L13" i="13"/>
  <c r="L14" i="13"/>
  <c r="L12" i="13"/>
  <c r="L35" i="13" l="1"/>
  <c r="L33" i="13"/>
  <c r="L30" i="13"/>
  <c r="L29" i="13"/>
  <c r="L28" i="13"/>
  <c r="L27" i="13"/>
  <c r="S42" i="13"/>
  <c r="S40" i="13"/>
  <c r="S41" i="13"/>
  <c r="S39" i="13"/>
  <c r="P43" i="13"/>
  <c r="Q43" i="13"/>
  <c r="R43" i="13"/>
  <c r="O43" i="13"/>
  <c r="S21" i="13"/>
  <c r="R6" i="13" s="1"/>
  <c r="S34" i="13"/>
  <c r="P6" i="13" s="1"/>
  <c r="Q34" i="13"/>
  <c r="Q6" i="13" s="1"/>
  <c r="R4" i="13"/>
  <c r="K43" i="13" l="1"/>
  <c r="O6" i="13" s="1"/>
  <c r="S6" i="13" s="1"/>
  <c r="P8" i="13" s="1"/>
  <c r="S43" i="13"/>
  <c r="P9" i="13" s="1"/>
  <c r="K53" i="13" l="1"/>
  <c r="J55" i="13" s="1"/>
  <c r="J53" i="13"/>
  <c r="Q8" i="13" l="1"/>
</calcChain>
</file>

<file path=xl/sharedStrings.xml><?xml version="1.0" encoding="utf-8"?>
<sst xmlns="http://schemas.openxmlformats.org/spreadsheetml/2006/main" count="368" uniqueCount="284">
  <si>
    <t>Reduksjon beitepraksis</t>
  </si>
  <si>
    <t>DYRESLAG</t>
  </si>
  <si>
    <t>GDE</t>
  </si>
  <si>
    <t>DYRESLAG PÅ BEITE</t>
  </si>
  <si>
    <t>Faktor</t>
  </si>
  <si>
    <t>Ant. dyr</t>
  </si>
  <si>
    <t>Avlshester</t>
  </si>
  <si>
    <t>Melkeku: ute dag / natt</t>
  </si>
  <si>
    <t>Andre hester</t>
  </si>
  <si>
    <t>Melkeku: ute kun dag</t>
  </si>
  <si>
    <t>Melkekyr</t>
  </si>
  <si>
    <t>Ungdyr</t>
  </si>
  <si>
    <t>Ammekyr</t>
  </si>
  <si>
    <t>Hest</t>
  </si>
  <si>
    <t>Jerseyku</t>
  </si>
  <si>
    <t>Vinterf. sau/geit</t>
  </si>
  <si>
    <t>Red. kontrakt. egg</t>
  </si>
  <si>
    <t>Sum GDE reduksjon på beite</t>
  </si>
  <si>
    <t>Melkegeiter</t>
  </si>
  <si>
    <t>Ammegeiter</t>
  </si>
  <si>
    <t>Andre geiter</t>
  </si>
  <si>
    <t>Salg</t>
  </si>
  <si>
    <t>Kjøp</t>
  </si>
  <si>
    <t>Salg GDE</t>
  </si>
  <si>
    <t>Kjøp GDE</t>
  </si>
  <si>
    <t>Avlspurker</t>
  </si>
  <si>
    <t>Melkeku</t>
  </si>
  <si>
    <t>Avlsråner</t>
  </si>
  <si>
    <t xml:space="preserve">Slaktegriser </t>
  </si>
  <si>
    <t>Verpehøner</t>
  </si>
  <si>
    <t>Svin</t>
  </si>
  <si>
    <t>Livkyllinger</t>
  </si>
  <si>
    <t>Sau</t>
  </si>
  <si>
    <t>Sl.kylling</t>
  </si>
  <si>
    <t>Geit</t>
  </si>
  <si>
    <t>Ender, slakt</t>
  </si>
  <si>
    <t>Kalkun, slakt</t>
  </si>
  <si>
    <t>Pelsdyr</t>
  </si>
  <si>
    <t>Gjess for slakt</t>
  </si>
  <si>
    <t>Kanin, slaktedyr</t>
  </si>
  <si>
    <t>Gjess, avlsdyr</t>
  </si>
  <si>
    <t>Kalkun, avlsdyr</t>
  </si>
  <si>
    <t>Beite</t>
  </si>
  <si>
    <t>Frukth. oa</t>
  </si>
  <si>
    <t>Sum</t>
  </si>
  <si>
    <t>Ender, avlsdyr</t>
  </si>
  <si>
    <t>Kanin, avlsdyr</t>
  </si>
  <si>
    <t>Mink/ilder tisper</t>
  </si>
  <si>
    <t>122-125</t>
  </si>
  <si>
    <t>Kode</t>
  </si>
  <si>
    <t>Antall/GDE</t>
  </si>
  <si>
    <t>Uten fytase</t>
  </si>
  <si>
    <t>Med fytase</t>
  </si>
  <si>
    <t>DYRESLAG salg/kjøp</t>
  </si>
  <si>
    <t>Ja</t>
  </si>
  <si>
    <t>Ungdyr, jersyku</t>
  </si>
  <si>
    <t>Blå-/sølvrevtisper</t>
  </si>
  <si>
    <t>Fjørfe, TS% &lt; 33%</t>
  </si>
  <si>
    <t>Fjørfe, TS% &gt; 33%</t>
  </si>
  <si>
    <t>Red. kontraktprod. egg</t>
  </si>
  <si>
    <t>Faktorer for utreikning av spreieareal</t>
  </si>
  <si>
    <t>V.fora sau og lam i avl</t>
  </si>
  <si>
    <t>v. fora sau ikkje i avl</t>
  </si>
  <si>
    <t>Kommune</t>
  </si>
  <si>
    <t>Navn</t>
  </si>
  <si>
    <t>Gnr.</t>
  </si>
  <si>
    <t>Bnr.</t>
  </si>
  <si>
    <t>Dyreslag</t>
  </si>
  <si>
    <t>Type</t>
  </si>
  <si>
    <t>Informasjon</t>
  </si>
  <si>
    <t>Hester</t>
  </si>
  <si>
    <t xml:space="preserve">Hester, under 3 år </t>
  </si>
  <si>
    <t>Hester under 3 år som foretaket disponerer. Hester som foretaket holder i pensjon i vinterhalvåret mot godtgjørelse regnes også som disponert av foretaket når foretaket har ansvaret for stellet av hestene. Skriftlig avtale med eieren skal legges ved søknaden. Hester som oppstalles hos foretaket, men der eieren har det daglige ansvaret for hestene, regnes ikke som hester i pensjon i vinterhalvåret.</t>
  </si>
  <si>
    <t xml:space="preserve">Hester, 3 år og eldre </t>
  </si>
  <si>
    <t>Hester over 3 år som foretaket disponerer. Hester som foretaket holder i pensjon i vinterhalvåret mot godtgjørelse regnes også som disponert av foretaket når foretaket har ansvaret for stellet av hestene. Skriftlig avtale med eieren skal legges ved søknaden. Hester som oppstalles hos foretaket, men der eieren har det daglige ansvaret for hestene, regnes ikke som hester i pensjon i vinterhalvåret.</t>
  </si>
  <si>
    <t xml:space="preserve">Hester i pensjon i beitesesongen, skriftlig avtale vedlegges søknaden </t>
  </si>
  <si>
    <t>Hester i pensjon i beitesesongen skal bare registreres i oktober. Skriftlig avtale skal legges ved søknaden. Du kan laste opp avtalen i seksjonen "Vedlegg".</t>
  </si>
  <si>
    <t>Storfe</t>
  </si>
  <si>
    <t xml:space="preserve">Melkekyr, som har kalvet i løpet av de siste 15 måneder (18 måneder for kyr av bevaringsverdig rase) </t>
  </si>
  <si>
    <t>Kyr som er i melkeproduksjon hos foretak som enten har disponibel melkekvote eller lokalforedlingskvote, og som har kalvet i løpet av de siste 15 månedene (18 måneder for kyr av bevaringsverdig rase og som er berettiget tilskudd for bevaringsverdige husdyrraser).</t>
  </si>
  <si>
    <t xml:space="preserve">Ammekyr, som har kalvet i løpet av de siste 15 måneder (18 måneder for kyr av bevaringsverdig rase) </t>
  </si>
  <si>
    <t>Kyr som ikke er melkekyr (se forklaring til  120), og som har kalvet i løpet av de siste 15 måneder (18 måneder for kyr av bevaringsverdig rase og som er berettiget tilskudd for bevaringsverdige husdyrraser).</t>
  </si>
  <si>
    <t xml:space="preserve">Herav kyr av minst 50% kjøttferase </t>
  </si>
  <si>
    <t>Bare ammekyr som er minst 50 prosent kjøttferase skal føres opp i  118.</t>
  </si>
  <si>
    <t xml:space="preserve">Øvrige storfe </t>
  </si>
  <si>
    <t>Her føres storfe som ikke er melkeku ( 120) eller ammku ( 121) dvs. kalver, ungokser, okser, kviger og kyr som ikke har kalvet siste 15 måneder (18 måneder for kyr av bevaringsverdig rase og som er berettiget tilskudd for bevaringsverdige husdyrraser). Her føres også kyr som har kalvet i løpet av de siste 15 (18) måneder, men som ikke oppfyller kravet til vanlig jordbruksproduksjon. Se omtale av vanlig jordbruksproduksjon i .</t>
  </si>
  <si>
    <t>Sauer</t>
  </si>
  <si>
    <t xml:space="preserve">Søyer, født i fjor eller tidligere. </t>
  </si>
  <si>
    <t>Søyer født i fjor eller tidligere skal bare registreres i mai. Både vinterfôra og utegangersøyer skal føres i denne n. Du skal ikke føre opp melkesau i denne n.</t>
  </si>
  <si>
    <t xml:space="preserve">Værer, født i fjor eller tidligere </t>
  </si>
  <si>
    <t>Værer født i fjor eller tidligere skal bare registreres i mai. Både vinterfôra værer og utegangerværer skal føres i denne n.</t>
  </si>
  <si>
    <t xml:space="preserve">Melkesau, født i fjor eller tidligere </t>
  </si>
  <si>
    <t>Sauer født i fjor eller tidligere, og som er i melkeproduksjon hvor melken nyttes som råstoff ved lokal foredling. Foretaket må kunne dokumentere at melka nyttes som råstoff ved lokal foredling.</t>
  </si>
  <si>
    <t xml:space="preserve">Lam født i år </t>
  </si>
  <si>
    <t>Lam født i år skal ikke registreres i mai.</t>
  </si>
  <si>
    <t>Geiter</t>
  </si>
  <si>
    <t xml:space="preserve">Melkegeiter </t>
  </si>
  <si>
    <t>Geiter som har kjeet og som er i melkeproduksjon hos foretak som enten har disponibel kvote eller lokalforedlingskvote, inkludert geiter i sinperiode før start på neste laktasjon.</t>
  </si>
  <si>
    <t xml:space="preserve">Ammegeiter </t>
  </si>
  <si>
    <t>Geiter som har kjeet minst en gang og som ikke er melkegeiter (se forklaring til  140).</t>
  </si>
  <si>
    <t xml:space="preserve">Bukker og ungdyr, medregnet kje </t>
  </si>
  <si>
    <t>Her føres alle andre geiter enn de som føres under  140 eller 142. Dvs. kje, bukker og ungdyr som ikke har kjeet.</t>
  </si>
  <si>
    <t>Griser</t>
  </si>
  <si>
    <t xml:space="preserve">Avlspurker som har fått minst ett kull </t>
  </si>
  <si>
    <t>Inkluderer både griser, villsvin og villsvinkrysninger</t>
  </si>
  <si>
    <t xml:space="preserve">Råner som er satt inn i avl </t>
  </si>
  <si>
    <t xml:space="preserve">Ungpurker bestemt for avl, levendevekt minst 50 kg eller eldre enn 15 uker </t>
  </si>
  <si>
    <t xml:space="preserve">Ungråner bestemt for avl, levendevekt minst 50 kg eller eldre enn 15 uker </t>
  </si>
  <si>
    <t xml:space="preserve">Smågriser, levendevekt under 20 kg eller alder inntil 8 uker </t>
  </si>
  <si>
    <t xml:space="preserve">Slaktegriser, levendevekt minst 20 kg. Griser påsatt til avlsdyr, levendevekt 20-50 kg </t>
  </si>
  <si>
    <t>Fjørfe</t>
  </si>
  <si>
    <t xml:space="preserve">Verpehøner, 20 uker og eldre </t>
  </si>
  <si>
    <t>Ved opphold mellom to innsett for verpehøner på telledato (1. mai 2017 og 1. oktober 2017), kan antall høner ved forrige telledato føres i  160. Dette gjelder både for foretak med konsumeggproduksjon og for foretak med rugeeggproduksjon. Foretaket må ha kontrakt om kjøp av nye høner, og oppholdsperioden kan maksimalt være 12 uker. Oppholdsperioden regnes fra slakting til høner i nytt kull er 20 uker gamle.</t>
  </si>
  <si>
    <t>x</t>
  </si>
  <si>
    <t xml:space="preserve">Avlsdyr av ender, kalkuner og gjess </t>
  </si>
  <si>
    <t>Avlsdyr av ender, kalkuner og gjess</t>
  </si>
  <si>
    <t xml:space="preserve">Livkyllinger, påsatt til verpehøns </t>
  </si>
  <si>
    <t>Livkyllinger, påsatt til verpehøns</t>
  </si>
  <si>
    <t xml:space="preserve">Slaktekyllinger </t>
  </si>
  <si>
    <t>Antall slaktekyllinger på telledato</t>
  </si>
  <si>
    <t xml:space="preserve">Ender, kalkuner og gjess for slakt </t>
  </si>
  <si>
    <t>Ender, kalkuner og gjess for slakt</t>
  </si>
  <si>
    <t xml:space="preserve">Minktisper </t>
  </si>
  <si>
    <t>Minktisper</t>
  </si>
  <si>
    <t xml:space="preserve">Revetisper </t>
  </si>
  <si>
    <t>Revetisper</t>
  </si>
  <si>
    <t>Andre husdyr</t>
  </si>
  <si>
    <t xml:space="preserve">Hjort, 1 år og eldre </t>
  </si>
  <si>
    <t>I oppdrett for kjøttproduksjon og som går i inngjerdet hegn.</t>
  </si>
  <si>
    <t xml:space="preserve">Hjort, under 1 år </t>
  </si>
  <si>
    <t>Hunnkaniner som har født og som benyttes i kjøtt- eller ullproduksjon.</t>
  </si>
  <si>
    <t xml:space="preserve">Struts </t>
  </si>
  <si>
    <t>Struts</t>
  </si>
  <si>
    <t xml:space="preserve">Esel </t>
  </si>
  <si>
    <t>Esel</t>
  </si>
  <si>
    <t xml:space="preserve">Bikuber i produksjon </t>
  </si>
  <si>
    <t>Bikuber skal ikke registreres før i oktober.</t>
  </si>
  <si>
    <t xml:space="preserve">Lama </t>
  </si>
  <si>
    <t>Lama</t>
  </si>
  <si>
    <t xml:space="preserve">Alpakka </t>
  </si>
  <si>
    <t>Alpakka</t>
  </si>
  <si>
    <t>Økologiske dyr</t>
  </si>
  <si>
    <t xml:space="preserve">Melkekyr (økologisk) </t>
  </si>
  <si>
    <t xml:space="preserve">Ammekyr (økologisk) </t>
  </si>
  <si>
    <t xml:space="preserve">Øvrige storfe (økologisk) </t>
  </si>
  <si>
    <t>Før opp antall økologiske storfe og storfe i karens fra  119. Foretaket må være tilknyttet Debios kontrollordning, og produksjonen må være godkjent av Debio før tilskudd for økologisk produksjon kan utbetales.</t>
  </si>
  <si>
    <t xml:space="preserve">Avlsgriser (økologisk) </t>
  </si>
  <si>
    <t xml:space="preserve">Sauer, alle sauer født i fjor eller tidligere. </t>
  </si>
  <si>
    <t>Livdyr</t>
  </si>
  <si>
    <t xml:space="preserve">Griser solgt som livdyr, levendevekt minst 50 kg </t>
  </si>
  <si>
    <t>Antall griser solgt som livdyr i løpet av søknadsåret. Hvis du har solgt livdyr etter søknadsfristen i oktober, kan antallet etterrapporteres fram til 10. januar.</t>
  </si>
  <si>
    <t xml:space="preserve">Økologiske griser solgt som livdyr, levendevekt minst 50 kg </t>
  </si>
  <si>
    <t xml:space="preserve">Livkyllinger, påsatt til verpehøns, livkalkuner, solgt inneværende år </t>
  </si>
  <si>
    <t>Livkyllinger er kyllinger solgt som livdyr i søknadsåret. Gjelder ikke kyllinger som blir solgt fra klekkeri til slaktekyllingprodusenter. Livkalkuner er kalkuner på inntil 28 uker, solgt som livdyr. Hvis du har solgt livdyr etter søknadsfristen i oktober, kan antallet etterrapporteres fram til 10. januar.</t>
  </si>
  <si>
    <t>Slakta griser, kyllinger, gjess, kalkuner og ender</t>
  </si>
  <si>
    <t>Antall dyr pr. GDE</t>
  </si>
  <si>
    <t>Kategori I</t>
  </si>
  <si>
    <t>-</t>
  </si>
  <si>
    <t>Jerseyfe</t>
  </si>
  <si>
    <t>Ungdyr storfe</t>
  </si>
  <si>
    <t>Voksne hester</t>
  </si>
  <si>
    <t>Avlspurker/råner</t>
  </si>
  <si>
    <t>Sauer/geiter (vinterfôret)</t>
  </si>
  <si>
    <t>Verpehøns</t>
  </si>
  <si>
    <t>Kalkuner, avlsdyr</t>
  </si>
  <si>
    <t>Kaniner, avlsdyr</t>
  </si>
  <si>
    <t>*</t>
  </si>
  <si>
    <t>**</t>
  </si>
  <si>
    <t>Hester i pensjon i beitesesongen</t>
  </si>
  <si>
    <t>Ammekyr, kalvet de siste 15 måneder</t>
  </si>
  <si>
    <t>Søyer, født i fjor eller tidligere</t>
  </si>
  <si>
    <t xml:space="preserve">Bukker og ungdyr (inkl. kje) </t>
  </si>
  <si>
    <t xml:space="preserve">Avlspurker, minst ett kull </t>
  </si>
  <si>
    <t xml:space="preserve">Råner i avl </t>
  </si>
  <si>
    <t>Slaktegriser, minst 20 kg</t>
  </si>
  <si>
    <t>1. okt</t>
  </si>
  <si>
    <t>DYR PÅ BEITE</t>
  </si>
  <si>
    <t>Vinterfòra sau eller geit</t>
  </si>
  <si>
    <t>Melkeku: ute dag og natt</t>
  </si>
  <si>
    <t xml:space="preserve">Fjørfe TS &lt; 33% </t>
  </si>
  <si>
    <t xml:space="preserve">Fjørfe TS &gt; 33% </t>
  </si>
  <si>
    <t>Dyrka jord</t>
  </si>
  <si>
    <t>Oppsummering</t>
  </si>
  <si>
    <t>Arealbehov</t>
  </si>
  <si>
    <t>Brutto GDE</t>
  </si>
  <si>
    <t>Kommentar</t>
  </si>
  <si>
    <t>NB: Signert kvittering</t>
  </si>
  <si>
    <t>Postnr.</t>
  </si>
  <si>
    <t>Poststed</t>
  </si>
  <si>
    <t>Melkekyr (bevaringsrase), kalva siste 18 mnd</t>
  </si>
  <si>
    <t>Ammekyr (bevaringsrase), kalva siste 18 mnd</t>
  </si>
  <si>
    <t>Dyr</t>
  </si>
  <si>
    <t>Ant uker</t>
  </si>
  <si>
    <t>Beite utenom godkjent spredeareal</t>
  </si>
  <si>
    <t>Spredeareal</t>
  </si>
  <si>
    <t>Omregnet</t>
  </si>
  <si>
    <t>Eierforhold</t>
  </si>
  <si>
    <t>Egen gård</t>
  </si>
  <si>
    <t>Leid gård 1</t>
  </si>
  <si>
    <t>Leid gård 2</t>
  </si>
  <si>
    <t>Leid gård 3</t>
  </si>
  <si>
    <t>Netto GDE</t>
  </si>
  <si>
    <t>Areal</t>
  </si>
  <si>
    <t>Red. beite</t>
  </si>
  <si>
    <t>Fytase</t>
  </si>
  <si>
    <t>Avlsdyr ender og kalkuner</t>
  </si>
  <si>
    <t xml:space="preserve">Avlsdyr gjess </t>
  </si>
  <si>
    <t>Hester, 3 år og eldre  (i avl eller ikke)</t>
  </si>
  <si>
    <t>Hester, under 3 år (i avl eller ikke)</t>
  </si>
  <si>
    <t xml:space="preserve">Griser til avlsdyr, 20-50 kg </t>
  </si>
  <si>
    <t xml:space="preserve">Livkylling, påsatt til verpehøns </t>
  </si>
  <si>
    <t>Slakteender</t>
  </si>
  <si>
    <t>Slaktekalkuner</t>
  </si>
  <si>
    <t>Slaktegjess</t>
  </si>
  <si>
    <t>Pels</t>
  </si>
  <si>
    <t xml:space="preserve"> + Kjøp</t>
  </si>
  <si>
    <t>- Salg</t>
  </si>
  <si>
    <t>Klepp</t>
  </si>
  <si>
    <t>Må være godkjent av landbrukskontoret</t>
  </si>
  <si>
    <t>Brutto GDE:</t>
  </si>
  <si>
    <t>Sum salg/kjøp</t>
  </si>
  <si>
    <r>
      <rPr>
        <b/>
        <sz val="18"/>
        <color theme="1"/>
        <rFont val="Calibri"/>
        <family val="2"/>
        <scheme val="minor"/>
      </rPr>
      <t>Spredeareal</t>
    </r>
    <r>
      <rPr>
        <b/>
        <sz val="12"/>
        <color theme="1"/>
        <rFont val="Calibri"/>
        <family val="2"/>
        <scheme val="minor"/>
      </rPr>
      <t xml:space="preserve"> </t>
    </r>
    <r>
      <rPr>
        <b/>
        <sz val="10"/>
        <color theme="1"/>
        <rFont val="Calibri"/>
        <family val="2"/>
        <scheme val="minor"/>
      </rPr>
      <t>(</t>
    </r>
    <r>
      <rPr>
        <sz val="10"/>
        <color theme="1"/>
        <rFont val="Arial Narrow"/>
        <family val="2"/>
      </rPr>
      <t>Forskrift organisk gjødsel - FOR-2003-07-04-951</t>
    </r>
    <r>
      <rPr>
        <b/>
        <sz val="10"/>
        <color theme="1"/>
        <rFont val="Calibri"/>
        <family val="2"/>
        <scheme val="minor"/>
      </rPr>
      <t>) i</t>
    </r>
  </si>
  <si>
    <t>på foretaket:</t>
  </si>
  <si>
    <t>Melkekyr, kalva i de siste 15 måneder</t>
  </si>
  <si>
    <t>Bjerkreim</t>
  </si>
  <si>
    <t>Bokn</t>
  </si>
  <si>
    <t>Eigersund</t>
  </si>
  <si>
    <t>Finnøy</t>
  </si>
  <si>
    <t>Forsand</t>
  </si>
  <si>
    <t>Gjesdal</t>
  </si>
  <si>
    <t>Haugesund</t>
  </si>
  <si>
    <t>Hjelmeland</t>
  </si>
  <si>
    <t>Hå</t>
  </si>
  <si>
    <t>Karmøy</t>
  </si>
  <si>
    <t>Kvitsøy</t>
  </si>
  <si>
    <t>Lund</t>
  </si>
  <si>
    <t>Randaberg</t>
  </si>
  <si>
    <t>Rennesøy</t>
  </si>
  <si>
    <t>Sandnes</t>
  </si>
  <si>
    <t>Sauda</t>
  </si>
  <si>
    <t>Sokndal</t>
  </si>
  <si>
    <t>Sola</t>
  </si>
  <si>
    <t>Stavanger</t>
  </si>
  <si>
    <t>Strand</t>
  </si>
  <si>
    <t>Suldal</t>
  </si>
  <si>
    <t>Time</t>
  </si>
  <si>
    <t>Tysvær</t>
  </si>
  <si>
    <t>Utsira</t>
  </si>
  <si>
    <t>Vindafjord</t>
  </si>
  <si>
    <t>Avlstisper rev (med valper)</t>
  </si>
  <si>
    <t>Avlstisper mink (med valper)</t>
  </si>
  <si>
    <t>Kategori II
(med fytase el.l)</t>
  </si>
  <si>
    <t>158-159</t>
  </si>
  <si>
    <t>Ungpurker/råner &gt;50 kg/&gt;15 uker, avl</t>
  </si>
  <si>
    <t>Slakta gris</t>
  </si>
  <si>
    <r>
      <t>Salg / kjøp husdyrgjødsel (m</t>
    </r>
    <r>
      <rPr>
        <b/>
        <vertAlign val="superscript"/>
        <sz val="11"/>
        <color theme="1"/>
        <rFont val="Franklin Gothic Medium"/>
        <family val="2"/>
      </rPr>
      <t>3</t>
    </r>
    <r>
      <rPr>
        <b/>
        <sz val="11"/>
        <color theme="1"/>
        <rFont val="Franklin Gothic Medium"/>
        <family val="2"/>
      </rPr>
      <t>)</t>
    </r>
  </si>
  <si>
    <r>
      <t>Salg (m</t>
    </r>
    <r>
      <rPr>
        <b/>
        <vertAlign val="superscript"/>
        <sz val="10"/>
        <color theme="1"/>
        <rFont val="Calibri"/>
        <family val="2"/>
        <scheme val="minor"/>
      </rPr>
      <t>3</t>
    </r>
    <r>
      <rPr>
        <b/>
        <sz val="10"/>
        <color theme="1"/>
        <rFont val="Calibri"/>
        <family val="2"/>
        <scheme val="minor"/>
      </rPr>
      <t>)</t>
    </r>
  </si>
  <si>
    <r>
      <t>Kjøp (m</t>
    </r>
    <r>
      <rPr>
        <b/>
        <vertAlign val="superscript"/>
        <sz val="10"/>
        <color theme="1"/>
        <rFont val="Calibri"/>
        <family val="2"/>
        <scheme val="minor"/>
      </rPr>
      <t>3</t>
    </r>
    <r>
      <rPr>
        <b/>
        <sz val="10"/>
        <color theme="1"/>
        <rFont val="Calibri"/>
        <family val="2"/>
        <scheme val="minor"/>
      </rPr>
      <t>)</t>
    </r>
  </si>
  <si>
    <t>1. mars</t>
  </si>
  <si>
    <t>Overflate-dyrka</t>
  </si>
  <si>
    <t>Slaktekyllinger (egne avregninger)</t>
  </si>
  <si>
    <t>Slaktegriser*</t>
  </si>
  <si>
    <t>Slaktekyllinger*</t>
  </si>
  <si>
    <t>Livkyllinger**</t>
  </si>
  <si>
    <t>Kalkuner, slaktedyr*</t>
  </si>
  <si>
    <t>Kaniner, slaktedyr*</t>
  </si>
  <si>
    <t>Ender, slaktedyr*</t>
  </si>
  <si>
    <t>Gjess, slaktedyr*</t>
  </si>
  <si>
    <t>Fra forskrift om organiske gjødselvarer</t>
  </si>
  <si>
    <t>fra antall slaktede dyr pr. år.</t>
  </si>
  <si>
    <t xml:space="preserve">For dyr som har en kort oppfôringstid </t>
  </si>
  <si>
    <t xml:space="preserve">beregnes antall gjødseldyrenheter ut </t>
  </si>
  <si>
    <t>For livkyllinger beregnes antall gjødsel-</t>
  </si>
  <si>
    <t>dyrenheter ut fra antall leverte dyr pr. år.</t>
  </si>
  <si>
    <t xml:space="preserve">Kaniner, hunndyr, minst ett kull </t>
  </si>
  <si>
    <t>Før opp antall økologiske melkekyr og melkekyr i karens fra  120. Foretaket må være tilknyttet Debios kontroll-ordning, og produksjonen må være godkjent av Debio før tilskudd for økologisk produksjon kan utbetales.</t>
  </si>
  <si>
    <t>Før opp antall økologiske ammekyr og ammekyr i karens fra  121. Foretaket må være tilknyttet Debios kontroll-ordning, og produksjonen må være godkjent av Debio før tilskudd for økologisk produksjon kan utbetales.</t>
  </si>
  <si>
    <t>Summen av antall økologiske avlsgriser / avlsgriser i karens fra  155 og 156. Foretaket må være tilknyttet Debios kontrollordning, &amp; produksjonen må være godkjent av Debio før tilskudd for økologisk produksjon kan utbetales.</t>
  </si>
  <si>
    <t>Antall økologiske melkegeiter og melkegeiter i karens fra  140. Foretaket må være tilknyttet Debios kontroll-ordning, og produksjonen må være godkjent av Debio før tilskudd for økologisk produksjon kan utbetales.</t>
  </si>
  <si>
    <t>Antall økologiske ammegeiter og ammegeiter i karens fra  142. Foretaket må være tilknyttet Debios kontroll-ordning, og produksjonen må være godkjent av Debio før tilskudd for økologisk produksjon kan utbetales.</t>
  </si>
  <si>
    <t>Før opp antall økologiske sauer og sauer i karens fra  145, 146 og 139. Foretaket må være tilknyttet Debios kontroll-ordning, og produksjonen må være godkjent av Debio før tilskudd for økologisk produksjon kan utbetales.</t>
  </si>
  <si>
    <t>Økologiske verpehøner og verpehøner i karens fra  160  tas med i beregning tilskuddsberettiga grovfôrareal. Må være tilknyttet Debios kontrollordning. Produksjonen : være godkjent av Debio før dem tas med i beregninga</t>
  </si>
  <si>
    <t>Økologisk produksjon: inspisert &amp; godkjent av Debio før utbetaling av tilsk. Ant. økologiske griser solgt som livdyr i løpet av søknadsåret. Er livdyr solgt livdyr etter søkn.fristen i oktober, kan ant. etterrapporteres fram til 10. januar.</t>
  </si>
  <si>
    <t>Ved overproduksjon av egg kan førtidsslakting av høns iverksettes . Når førtidsslaktingen gjennomføres etter vedtak fattet av Omsetningsrådet, kan det for produksjon som omfattes av markedsregulering gis tilskudd for høns selv om oppholdsperioden mellom to innsett blir lenger enn 12 uker.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</si>
</sst>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_);_(* \(#,##0.00\);_(* &quot;-&quot;??_);_(@_)"/>
    <numFmt numFmtId="165" formatCode="0.0000"/>
    <numFmt numFmtId="166" formatCode="[&lt;=9999]0000;General"/>
    <numFmt numFmtId="167" formatCode="_(* #,##0_);_(* \(#,##0\);_(* &quot;-&quot;??_);_(@_)"/>
    <numFmt numFmtId="168" formatCode="0.000"/>
    <numFmt numFmtId="169" formatCode="0.0"/>
    <numFmt numFmtId="170" formatCode="_(* #,##0.0_);_(* \(#,##0.0\);_(* &quot;-&quot;??_);_(@_)"/>
    <numFmt numFmtId="171" formatCode="dd/mm/yy"/>
    <numFmt numFmtId="172" formatCode="#,##0.0"/>
  </numFmts>
  <fonts count="45" x14ac:knownFonts="1">
    <font>
      <sz val="10"/>
      <name val="Arial"/>
    </font>
    <font>
      <sz val="11"/>
      <color theme="1"/>
      <name val="Calibri"/>
      <family val="2"/>
      <scheme val="minor"/>
    </font>
    <font>
      <sz val="11"/>
      <color theme="1"/>
      <name val="Calibri"/>
      <family val="2"/>
      <scheme val="minor"/>
    </font>
    <font>
      <sz val="10"/>
      <name val="Arial"/>
      <family val="2"/>
    </font>
    <font>
      <sz val="10"/>
      <name val="Arial"/>
      <family val="2"/>
    </font>
    <font>
      <b/>
      <sz val="10"/>
      <name val="Arial"/>
      <family val="2"/>
    </font>
    <font>
      <b/>
      <sz val="12"/>
      <name val="Arial"/>
      <family val="2"/>
    </font>
    <font>
      <b/>
      <sz val="10"/>
      <color indexed="62"/>
      <name val="Arial"/>
      <family val="2"/>
    </font>
    <font>
      <sz val="10"/>
      <color indexed="62"/>
      <name val="Arial"/>
      <family val="2"/>
    </font>
    <font>
      <sz val="11"/>
      <color indexed="62"/>
      <name val="Arial"/>
      <family val="2"/>
    </font>
    <font>
      <sz val="8"/>
      <name val="Arial"/>
      <family val="2"/>
    </font>
    <font>
      <sz val="10"/>
      <color indexed="62"/>
      <name val="Arial Narrow"/>
      <family val="2"/>
    </font>
    <font>
      <b/>
      <sz val="16"/>
      <name val="Arial"/>
      <family val="2"/>
    </font>
    <font>
      <sz val="9"/>
      <name val="Arial"/>
      <family val="2"/>
    </font>
    <font>
      <sz val="4"/>
      <name val="Arial"/>
      <family val="2"/>
    </font>
    <font>
      <sz val="8"/>
      <color indexed="22"/>
      <name val="Arial"/>
      <family val="2"/>
    </font>
    <font>
      <sz val="5"/>
      <color indexed="22"/>
      <name val="Arial"/>
      <family val="2"/>
    </font>
    <font>
      <sz val="5"/>
      <color indexed="55"/>
      <name val="Arial"/>
      <family val="2"/>
    </font>
    <font>
      <sz val="9"/>
      <color indexed="62"/>
      <name val="Arial"/>
      <family val="2"/>
    </font>
    <font>
      <sz val="8"/>
      <color indexed="62"/>
      <name val="Arial"/>
      <family val="2"/>
    </font>
    <font>
      <sz val="10"/>
      <color theme="1"/>
      <name val="Arial"/>
      <family val="2"/>
    </font>
    <font>
      <sz val="10"/>
      <color theme="1"/>
      <name val="Arial Narrow"/>
      <family val="2"/>
    </font>
    <font>
      <b/>
      <sz val="11"/>
      <color theme="1"/>
      <name val="Calibri"/>
      <family val="2"/>
      <scheme val="minor"/>
    </font>
    <font>
      <sz val="10"/>
      <color theme="1"/>
      <name val="Calibri"/>
      <family val="2"/>
      <scheme val="minor"/>
    </font>
    <font>
      <b/>
      <sz val="10"/>
      <color theme="1"/>
      <name val="Calibri"/>
      <family val="2"/>
      <scheme val="minor"/>
    </font>
    <font>
      <sz val="8"/>
      <color theme="1"/>
      <name val="Calibri"/>
      <family val="2"/>
      <scheme val="minor"/>
    </font>
    <font>
      <b/>
      <sz val="12"/>
      <color theme="1"/>
      <name val="Calibri"/>
      <family val="2"/>
      <scheme val="minor"/>
    </font>
    <font>
      <sz val="12"/>
      <color theme="1"/>
      <name val="Calibri"/>
      <family val="2"/>
      <scheme val="minor"/>
    </font>
    <font>
      <b/>
      <sz val="11"/>
      <color theme="1"/>
      <name val="Verdana"/>
      <family val="2"/>
    </font>
    <font>
      <b/>
      <sz val="10"/>
      <color theme="1"/>
      <name val="Verdana"/>
      <family val="2"/>
    </font>
    <font>
      <b/>
      <sz val="11"/>
      <color theme="1"/>
      <name val="Arial Narrow"/>
      <family val="2"/>
    </font>
    <font>
      <b/>
      <sz val="10"/>
      <color rgb="FF0070C0"/>
      <name val="Calibri"/>
      <family val="2"/>
      <scheme val="minor"/>
    </font>
    <font>
      <b/>
      <sz val="18"/>
      <color theme="1"/>
      <name val="Calibri"/>
      <family val="2"/>
      <scheme val="minor"/>
    </font>
    <font>
      <sz val="10"/>
      <color theme="0" tint="-0.249977111117893"/>
      <name val="Calibri"/>
      <family val="2"/>
      <scheme val="minor"/>
    </font>
    <font>
      <b/>
      <sz val="14"/>
      <color theme="1"/>
      <name val="Calibri"/>
      <family val="2"/>
      <scheme val="minor"/>
    </font>
    <font>
      <sz val="11"/>
      <color theme="1"/>
      <name val="Arial Narrow"/>
      <family val="2"/>
    </font>
    <font>
      <b/>
      <sz val="11"/>
      <color theme="1"/>
      <name val="Calibri"/>
      <family val="2"/>
    </font>
    <font>
      <b/>
      <sz val="11"/>
      <color rgb="FFFF0000"/>
      <name val="Calibri"/>
      <family val="2"/>
      <scheme val="minor"/>
    </font>
    <font>
      <sz val="10"/>
      <color rgb="FFFF0000"/>
      <name val="Calibri"/>
      <family val="2"/>
      <scheme val="minor"/>
    </font>
    <font>
      <b/>
      <sz val="11"/>
      <color theme="1"/>
      <name val="Franklin Gothic Medium"/>
      <family val="2"/>
    </font>
    <font>
      <b/>
      <sz val="12"/>
      <color theme="1"/>
      <name val="Franklin Gothic Medium"/>
      <family val="2"/>
    </font>
    <font>
      <b/>
      <vertAlign val="superscript"/>
      <sz val="11"/>
      <color theme="1"/>
      <name val="Franklin Gothic Medium"/>
      <family val="2"/>
    </font>
    <font>
      <b/>
      <sz val="14"/>
      <color theme="1"/>
      <name val="Franklin Gothic Medium"/>
      <family val="2"/>
    </font>
    <font>
      <sz val="12"/>
      <color theme="1"/>
      <name val="Franklin Gothic Medium Cond"/>
      <family val="2"/>
    </font>
    <font>
      <b/>
      <vertAlign val="superscript"/>
      <sz val="10"/>
      <color theme="1"/>
      <name val="Calibri"/>
      <family val="2"/>
      <scheme val="minor"/>
    </font>
  </fonts>
  <fills count="24">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1" tint="0.34998626667073579"/>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9" tint="0.39997558519241921"/>
        <bgColor indexed="64"/>
      </patternFill>
    </fill>
    <fill>
      <patternFill patternType="solid">
        <fgColor theme="3" tint="0.79998168889431442"/>
        <bgColor indexed="64"/>
      </patternFill>
    </fill>
  </fills>
  <borders count="44">
    <border>
      <left/>
      <right/>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9"/>
      </right>
      <top/>
      <bottom/>
      <diagonal/>
    </border>
    <border>
      <left/>
      <right style="medium">
        <color indexed="9"/>
      </right>
      <top/>
      <bottom style="medium">
        <color indexed="9"/>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9"/>
      </bottom>
      <diagonal/>
    </border>
    <border>
      <left style="medium">
        <color indexed="64"/>
      </left>
      <right style="medium">
        <color indexed="64"/>
      </right>
      <top style="medium">
        <color indexed="64"/>
      </top>
      <bottom style="thin">
        <color indexed="9"/>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top style="medium">
        <color indexed="9"/>
      </top>
      <bottom/>
      <diagonal/>
    </border>
    <border>
      <left style="medium">
        <color indexed="9"/>
      </left>
      <right/>
      <top/>
      <bottom/>
      <diagonal/>
    </border>
    <border>
      <left style="medium">
        <color indexed="23"/>
      </left>
      <right/>
      <top/>
      <bottom style="medium">
        <color indexed="9"/>
      </bottom>
      <diagonal/>
    </border>
    <border>
      <left style="medium">
        <color indexed="9"/>
      </left>
      <right/>
      <top/>
      <bottom style="medium">
        <color indexed="23"/>
      </bottom>
      <diagonal/>
    </border>
    <border>
      <left/>
      <right/>
      <top/>
      <bottom style="medium">
        <color indexed="23"/>
      </bottom>
      <diagonal/>
    </border>
    <border>
      <left/>
      <right/>
      <top style="medium">
        <color indexed="23"/>
      </top>
      <bottom/>
      <diagonal/>
    </border>
    <border>
      <left/>
      <right style="medium">
        <color indexed="23"/>
      </right>
      <top/>
      <bottom/>
      <diagonal/>
    </border>
    <border>
      <left/>
      <right style="medium">
        <color indexed="23"/>
      </right>
      <top/>
      <bottom style="medium">
        <color indexed="23"/>
      </bottom>
      <diagonal/>
    </border>
    <border>
      <left/>
      <right style="medium">
        <color indexed="23"/>
      </right>
      <top style="medium">
        <color indexed="9"/>
      </top>
      <bottom/>
      <diagonal/>
    </border>
    <border>
      <left/>
      <right style="medium">
        <color indexed="9"/>
      </right>
      <top style="medium">
        <color indexed="23"/>
      </top>
      <bottom/>
      <diagonal/>
    </border>
    <border>
      <left style="medium">
        <color indexed="9"/>
      </left>
      <right/>
      <top style="medium">
        <color indexed="9"/>
      </top>
      <bottom/>
      <diagonal/>
    </border>
    <border>
      <left style="medium">
        <color indexed="23"/>
      </left>
      <right/>
      <top style="medium">
        <color indexed="23"/>
      </top>
      <bottom/>
      <diagonal/>
    </border>
    <border>
      <left style="medium">
        <color indexed="23"/>
      </left>
      <right/>
      <top/>
      <bottom/>
      <diagonal/>
    </border>
    <border>
      <left/>
      <right/>
      <top/>
      <bottom style="medium">
        <color indexed="9"/>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23"/>
      </left>
      <right style="thin">
        <color indexed="64"/>
      </right>
      <top/>
      <bottom/>
      <diagonal/>
    </border>
  </borders>
  <cellStyleXfs count="4">
    <xf numFmtId="0" fontId="0" fillId="0" borderId="0"/>
    <xf numFmtId="164" fontId="3" fillId="0" borderId="0" applyFont="0" applyFill="0" applyBorder="0" applyAlignment="0" applyProtection="0"/>
    <xf numFmtId="0" fontId="2" fillId="0" borderId="0"/>
    <xf numFmtId="0" fontId="1" fillId="0" borderId="0"/>
  </cellStyleXfs>
  <cellXfs count="254">
    <xf numFmtId="0" fontId="0" fillId="0" borderId="0" xfId="0"/>
    <xf numFmtId="0" fontId="0" fillId="2" borderId="0" xfId="0" applyFill="1"/>
    <xf numFmtId="0" fontId="7" fillId="2" borderId="10" xfId="0" applyFont="1" applyFill="1" applyBorder="1" applyAlignment="1" applyProtection="1">
      <alignment vertical="center"/>
    </xf>
    <xf numFmtId="0" fontId="7" fillId="2" borderId="11" xfId="0" applyFont="1" applyFill="1" applyBorder="1" applyAlignment="1" applyProtection="1">
      <alignment horizontal="center" vertical="center"/>
    </xf>
    <xf numFmtId="0" fontId="7" fillId="2" borderId="12" xfId="0" applyFont="1" applyFill="1" applyBorder="1" applyAlignment="1" applyProtection="1">
      <alignment horizontal="centerContinuous" vertical="center"/>
    </xf>
    <xf numFmtId="0" fontId="9" fillId="2" borderId="13" xfId="0" applyFont="1" applyFill="1" applyBorder="1" applyAlignment="1" applyProtection="1">
      <alignment horizontal="left" vertical="center" indent="1"/>
    </xf>
    <xf numFmtId="0" fontId="9" fillId="2" borderId="14" xfId="0" applyFont="1" applyFill="1" applyBorder="1" applyAlignment="1" applyProtection="1">
      <alignment horizontal="center" vertical="center"/>
    </xf>
    <xf numFmtId="0" fontId="9" fillId="2" borderId="1" xfId="0" applyFont="1" applyFill="1" applyBorder="1" applyAlignment="1" applyProtection="1">
      <alignment horizontal="left" vertical="center" indent="1"/>
    </xf>
    <xf numFmtId="0" fontId="9" fillId="2" borderId="15" xfId="0" applyFont="1" applyFill="1" applyBorder="1" applyAlignment="1" applyProtection="1">
      <alignment horizontal="center" vertical="center"/>
    </xf>
    <xf numFmtId="0" fontId="9" fillId="2" borderId="16" xfId="0" applyFont="1" applyFill="1" applyBorder="1" applyAlignment="1" applyProtection="1">
      <alignment horizontal="left" vertical="center" indent="1"/>
    </xf>
    <xf numFmtId="0" fontId="9" fillId="2" borderId="17" xfId="0" applyFont="1" applyFill="1" applyBorder="1" applyAlignment="1" applyProtection="1">
      <alignment horizontal="center" vertical="center"/>
    </xf>
    <xf numFmtId="0" fontId="11" fillId="2" borderId="13" xfId="0" applyFont="1" applyFill="1" applyBorder="1" applyAlignment="1" applyProtection="1">
      <alignment horizontal="center" vertical="center"/>
    </xf>
    <xf numFmtId="0" fontId="11" fillId="2" borderId="1" xfId="0" applyFont="1" applyFill="1" applyBorder="1" applyAlignment="1" applyProtection="1">
      <alignment horizontal="center" vertical="center"/>
    </xf>
    <xf numFmtId="0" fontId="11" fillId="2" borderId="16" xfId="0" quotePrefix="1" applyFont="1" applyFill="1" applyBorder="1" applyAlignment="1" applyProtection="1">
      <alignment horizontal="center" vertical="center"/>
    </xf>
    <xf numFmtId="0" fontId="11" fillId="2" borderId="16" xfId="0" applyFont="1" applyFill="1" applyBorder="1" applyAlignment="1" applyProtection="1">
      <alignment horizontal="center" vertical="center"/>
    </xf>
    <xf numFmtId="0" fontId="7" fillId="2" borderId="18" xfId="0" applyFont="1" applyFill="1" applyBorder="1" applyAlignment="1" applyProtection="1">
      <alignment vertical="center"/>
    </xf>
    <xf numFmtId="0" fontId="9" fillId="3" borderId="14" xfId="0" applyFont="1" applyFill="1" applyBorder="1" applyAlignment="1" applyProtection="1">
      <alignment horizontal="center" vertical="center"/>
      <protection locked="0"/>
    </xf>
    <xf numFmtId="0" fontId="9" fillId="3" borderId="15" xfId="0" applyFont="1" applyFill="1" applyBorder="1" applyAlignment="1" applyProtection="1">
      <alignment horizontal="center" vertical="center"/>
      <protection locked="0"/>
    </xf>
    <xf numFmtId="0" fontId="9" fillId="3" borderId="17" xfId="0" applyFont="1" applyFill="1" applyBorder="1" applyAlignment="1" applyProtection="1">
      <alignment horizontal="center" vertical="center"/>
      <protection locked="0"/>
    </xf>
    <xf numFmtId="0" fontId="9" fillId="3" borderId="19" xfId="0" applyFont="1" applyFill="1" applyBorder="1" applyAlignment="1" applyProtection="1">
      <alignment horizontal="center" vertical="center"/>
      <protection locked="0"/>
    </xf>
    <xf numFmtId="0" fontId="5" fillId="2" borderId="18" xfId="0" applyFont="1" applyFill="1" applyBorder="1" applyAlignment="1">
      <alignment horizontal="center"/>
    </xf>
    <xf numFmtId="0" fontId="9" fillId="2" borderId="13" xfId="0" applyFont="1" applyFill="1" applyBorder="1" applyAlignment="1" applyProtection="1">
      <alignment horizontal="left" vertical="center"/>
    </xf>
    <xf numFmtId="0" fontId="9" fillId="2" borderId="1" xfId="0" applyFont="1" applyFill="1" applyBorder="1" applyAlignment="1" applyProtection="1">
      <alignment horizontal="left" vertical="center"/>
    </xf>
    <xf numFmtId="0" fontId="9" fillId="2" borderId="16" xfId="0" applyFont="1" applyFill="1" applyBorder="1" applyAlignment="1" applyProtection="1">
      <alignment horizontal="left" vertical="center"/>
    </xf>
    <xf numFmtId="0" fontId="9" fillId="2" borderId="16" xfId="0" quotePrefix="1" applyFont="1" applyFill="1" applyBorder="1" applyAlignment="1" applyProtection="1">
      <alignment horizontal="left" vertical="center"/>
    </xf>
    <xf numFmtId="165" fontId="9" fillId="3" borderId="3" xfId="0" quotePrefix="1" applyNumberFormat="1" applyFont="1" applyFill="1" applyBorder="1" applyAlignment="1" applyProtection="1">
      <alignment horizontal="center" vertical="center"/>
      <protection locked="0"/>
    </xf>
    <xf numFmtId="165" fontId="9" fillId="3" borderId="6" xfId="0" applyNumberFormat="1" applyFont="1" applyFill="1" applyBorder="1" applyAlignment="1" applyProtection="1">
      <alignment horizontal="center" vertical="center"/>
      <protection locked="0"/>
    </xf>
    <xf numFmtId="165" fontId="9" fillId="3" borderId="6" xfId="0" quotePrefix="1" applyNumberFormat="1" applyFont="1" applyFill="1" applyBorder="1" applyAlignment="1" applyProtection="1">
      <alignment horizontal="center" vertical="center"/>
      <protection locked="0"/>
    </xf>
    <xf numFmtId="0" fontId="8" fillId="3" borderId="7" xfId="0" applyFont="1" applyFill="1" applyBorder="1" applyAlignment="1" applyProtection="1">
      <alignment horizontal="center"/>
      <protection locked="0"/>
    </xf>
    <xf numFmtId="2" fontId="9" fillId="3" borderId="6" xfId="0" applyNumberFormat="1" applyFont="1" applyFill="1" applyBorder="1" applyAlignment="1" applyProtection="1">
      <alignment horizontal="center" vertical="center"/>
      <protection locked="0"/>
    </xf>
    <xf numFmtId="0" fontId="7" fillId="2" borderId="18" xfId="0" applyFont="1" applyFill="1" applyBorder="1" applyAlignment="1" applyProtection="1">
      <alignment horizontal="center" vertical="center"/>
    </xf>
    <xf numFmtId="2" fontId="9" fillId="3" borderId="23" xfId="0" applyNumberFormat="1" applyFont="1" applyFill="1" applyBorder="1" applyAlignment="1" applyProtection="1">
      <alignment horizontal="center" vertical="center"/>
      <protection locked="0"/>
    </xf>
    <xf numFmtId="2" fontId="9" fillId="3" borderId="24" xfId="0" applyNumberFormat="1" applyFont="1" applyFill="1" applyBorder="1" applyAlignment="1" applyProtection="1">
      <alignment horizontal="center" vertical="center"/>
      <protection locked="0"/>
    </xf>
    <xf numFmtId="2" fontId="9" fillId="3" borderId="6" xfId="0" quotePrefix="1" applyNumberFormat="1" applyFont="1" applyFill="1" applyBorder="1" applyAlignment="1" applyProtection="1">
      <alignment horizontal="center" vertical="center"/>
      <protection locked="0"/>
    </xf>
    <xf numFmtId="2" fontId="9" fillId="3" borderId="7" xfId="0" applyNumberFormat="1" applyFont="1" applyFill="1" applyBorder="1" applyAlignment="1" applyProtection="1">
      <alignment horizontal="center" vertical="center"/>
      <protection locked="0"/>
    </xf>
    <xf numFmtId="0" fontId="0" fillId="3" borderId="0" xfId="0" applyFill="1"/>
    <xf numFmtId="0" fontId="5" fillId="3" borderId="0" xfId="0" applyFont="1" applyFill="1" applyProtection="1"/>
    <xf numFmtId="0" fontId="13" fillId="3" borderId="0" xfId="0" quotePrefix="1" applyFont="1" applyFill="1" applyProtection="1"/>
    <xf numFmtId="0" fontId="0" fillId="2" borderId="0" xfId="0" applyFill="1" applyProtection="1"/>
    <xf numFmtId="0" fontId="0" fillId="2" borderId="25" xfId="0" applyFill="1" applyBorder="1" applyProtection="1"/>
    <xf numFmtId="0" fontId="14" fillId="2" borderId="0" xfId="0" applyFont="1" applyFill="1" applyProtection="1"/>
    <xf numFmtId="0" fontId="14" fillId="2" borderId="26" xfId="0" applyFont="1" applyFill="1" applyBorder="1" applyProtection="1"/>
    <xf numFmtId="0" fontId="14" fillId="2" borderId="27" xfId="0" applyFont="1" applyFill="1" applyBorder="1" applyProtection="1"/>
    <xf numFmtId="0" fontId="14" fillId="2" borderId="28" xfId="0" applyFont="1" applyFill="1" applyBorder="1" applyProtection="1"/>
    <xf numFmtId="0" fontId="14" fillId="2" borderId="29" xfId="0" applyFont="1" applyFill="1" applyBorder="1" applyProtection="1"/>
    <xf numFmtId="0" fontId="14" fillId="2" borderId="30" xfId="0" applyFont="1" applyFill="1" applyBorder="1" applyProtection="1"/>
    <xf numFmtId="0" fontId="0" fillId="2" borderId="31" xfId="0" applyFill="1" applyBorder="1" applyProtection="1"/>
    <xf numFmtId="0" fontId="0" fillId="2" borderId="9" xfId="0" applyFill="1" applyBorder="1" applyProtection="1"/>
    <xf numFmtId="0" fontId="0" fillId="2" borderId="29" xfId="0" applyFill="1" applyBorder="1" applyProtection="1"/>
    <xf numFmtId="0" fontId="0" fillId="2" borderId="32" xfId="0" applyFill="1" applyBorder="1" applyProtection="1"/>
    <xf numFmtId="0" fontId="10" fillId="2" borderId="0" xfId="0" applyFont="1" applyFill="1" applyProtection="1"/>
    <xf numFmtId="0" fontId="10" fillId="2" borderId="25" xfId="0" applyFont="1" applyFill="1" applyBorder="1" applyProtection="1"/>
    <xf numFmtId="0" fontId="10" fillId="2" borderId="33" xfId="0" applyFont="1" applyFill="1" applyBorder="1" applyProtection="1"/>
    <xf numFmtId="0" fontId="10" fillId="2" borderId="34" xfId="0" applyFont="1" applyFill="1" applyBorder="1" applyProtection="1"/>
    <xf numFmtId="0" fontId="10" fillId="2" borderId="31" xfId="0" applyFont="1" applyFill="1" applyBorder="1" applyProtection="1"/>
    <xf numFmtId="0" fontId="10" fillId="2" borderId="8" xfId="0" applyFont="1" applyFill="1" applyBorder="1" applyProtection="1"/>
    <xf numFmtId="0" fontId="10" fillId="2" borderId="35" xfId="0" applyFont="1" applyFill="1" applyBorder="1" applyProtection="1"/>
    <xf numFmtId="0" fontId="10" fillId="2" borderId="26" xfId="0" applyFont="1" applyFill="1" applyBorder="1" applyProtection="1"/>
    <xf numFmtId="0" fontId="15" fillId="2" borderId="36" xfId="0" applyFont="1" applyFill="1" applyBorder="1" applyProtection="1"/>
    <xf numFmtId="0" fontId="10" fillId="2" borderId="37" xfId="0" applyFont="1" applyFill="1" applyBorder="1" applyProtection="1"/>
    <xf numFmtId="0" fontId="14" fillId="2" borderId="38" xfId="0" applyFont="1" applyFill="1" applyBorder="1" applyProtection="1"/>
    <xf numFmtId="0" fontId="19" fillId="2" borderId="13" xfId="0" applyFont="1" applyFill="1" applyBorder="1" applyAlignment="1" applyProtection="1">
      <alignment horizontal="left" vertical="center"/>
    </xf>
    <xf numFmtId="0" fontId="18" fillId="2" borderId="1" xfId="0" applyFont="1" applyFill="1" applyBorder="1" applyAlignment="1" applyProtection="1">
      <alignment horizontal="left" vertical="center"/>
    </xf>
    <xf numFmtId="0" fontId="4" fillId="3" borderId="0" xfId="0" quotePrefix="1" applyFont="1" applyFill="1"/>
    <xf numFmtId="0" fontId="23" fillId="6" borderId="0" xfId="3" applyFont="1" applyFill="1"/>
    <xf numFmtId="0" fontId="23" fillId="6" borderId="0" xfId="3" applyFont="1" applyFill="1" applyBorder="1"/>
    <xf numFmtId="0" fontId="23" fillId="10" borderId="20" xfId="3" applyFont="1" applyFill="1" applyBorder="1" applyAlignment="1">
      <alignment horizontal="center" vertical="center"/>
    </xf>
    <xf numFmtId="0" fontId="23" fillId="12" borderId="20" xfId="3" applyFont="1" applyFill="1" applyBorder="1" applyAlignment="1">
      <alignment horizontal="center" vertical="center"/>
    </xf>
    <xf numFmtId="0" fontId="23" fillId="12" borderId="20" xfId="3" applyFont="1" applyFill="1" applyBorder="1" applyAlignment="1">
      <alignment vertical="center"/>
    </xf>
    <xf numFmtId="0" fontId="31" fillId="12" borderId="20" xfId="3" applyFont="1" applyFill="1" applyBorder="1" applyAlignment="1">
      <alignment vertical="center"/>
    </xf>
    <xf numFmtId="0" fontId="27" fillId="6" borderId="0" xfId="3" applyFont="1" applyFill="1"/>
    <xf numFmtId="167" fontId="23" fillId="16" borderId="20" xfId="1" applyNumberFormat="1" applyFont="1" applyFill="1" applyBorder="1" applyAlignment="1">
      <alignment vertical="center"/>
    </xf>
    <xf numFmtId="0" fontId="23" fillId="5" borderId="0" xfId="3" applyFont="1" applyFill="1"/>
    <xf numFmtId="0" fontId="10" fillId="17" borderId="0" xfId="0" applyFont="1" applyFill="1" applyProtection="1"/>
    <xf numFmtId="0" fontId="23" fillId="17" borderId="0" xfId="3" applyFont="1" applyFill="1"/>
    <xf numFmtId="0" fontId="23" fillId="17" borderId="0" xfId="3" applyFont="1" applyFill="1" applyAlignment="1">
      <alignment horizontal="center" vertical="center"/>
    </xf>
    <xf numFmtId="0" fontId="23" fillId="17" borderId="0" xfId="3" applyFont="1" applyFill="1" applyAlignment="1">
      <alignment vertical="center"/>
    </xf>
    <xf numFmtId="0" fontId="0" fillId="17" borderId="0" xfId="0" applyFill="1" applyProtection="1"/>
    <xf numFmtId="0" fontId="10" fillId="17" borderId="35" xfId="0" applyFont="1" applyFill="1" applyBorder="1" applyProtection="1"/>
    <xf numFmtId="0" fontId="10" fillId="17" borderId="25" xfId="0" applyFont="1" applyFill="1" applyBorder="1" applyProtection="1"/>
    <xf numFmtId="0" fontId="0" fillId="17" borderId="25" xfId="0" applyFill="1" applyBorder="1" applyProtection="1"/>
    <xf numFmtId="0" fontId="17" fillId="17" borderId="25" xfId="0" applyFont="1" applyFill="1" applyBorder="1" applyProtection="1"/>
    <xf numFmtId="0" fontId="10" fillId="17" borderId="33" xfId="0" applyFont="1" applyFill="1" applyBorder="1" applyProtection="1"/>
    <xf numFmtId="0" fontId="10" fillId="17" borderId="26" xfId="0" applyFont="1" applyFill="1" applyBorder="1" applyProtection="1"/>
    <xf numFmtId="0" fontId="15" fillId="17" borderId="36" xfId="0" applyFont="1" applyFill="1" applyBorder="1" applyProtection="1"/>
    <xf numFmtId="0" fontId="14" fillId="17" borderId="30" xfId="0" applyFont="1" applyFill="1" applyBorder="1" applyProtection="1"/>
    <xf numFmtId="0" fontId="10" fillId="17" borderId="34" xfId="0" applyFont="1" applyFill="1" applyBorder="1" applyProtection="1"/>
    <xf numFmtId="0" fontId="10" fillId="17" borderId="31" xfId="0" applyFont="1" applyFill="1" applyBorder="1" applyProtection="1"/>
    <xf numFmtId="0" fontId="14" fillId="17" borderId="0" xfId="0" applyFont="1" applyFill="1" applyProtection="1"/>
    <xf numFmtId="0" fontId="10" fillId="17" borderId="37" xfId="0" applyFont="1" applyFill="1" applyBorder="1" applyProtection="1"/>
    <xf numFmtId="0" fontId="10" fillId="17" borderId="8" xfId="0" applyFont="1" applyFill="1" applyBorder="1" applyProtection="1"/>
    <xf numFmtId="171" fontId="26" fillId="17" borderId="0" xfId="3" applyNumberFormat="1" applyFont="1" applyFill="1" applyBorder="1" applyAlignment="1">
      <alignment horizontal="center"/>
    </xf>
    <xf numFmtId="0" fontId="22" fillId="17" borderId="0" xfId="3" applyFont="1" applyFill="1" applyBorder="1" applyAlignment="1">
      <alignment horizontal="center"/>
    </xf>
    <xf numFmtId="0" fontId="23" fillId="17" borderId="0" xfId="3" applyFont="1" applyFill="1" applyBorder="1"/>
    <xf numFmtId="0" fontId="29" fillId="17" borderId="0" xfId="3" applyFont="1" applyFill="1" applyBorder="1" applyAlignment="1">
      <alignment horizontal="center" vertical="center" wrapText="1"/>
    </xf>
    <xf numFmtId="0" fontId="24" fillId="17" borderId="0" xfId="3" applyFont="1" applyFill="1" applyBorder="1" applyAlignment="1">
      <alignment horizontal="center" vertical="center"/>
    </xf>
    <xf numFmtId="0" fontId="0" fillId="17" borderId="31" xfId="0" applyFill="1" applyBorder="1" applyProtection="1"/>
    <xf numFmtId="0" fontId="14" fillId="17" borderId="26" xfId="0" applyFont="1" applyFill="1" applyBorder="1" applyProtection="1"/>
    <xf numFmtId="0" fontId="14" fillId="17" borderId="27" xfId="0" applyFont="1" applyFill="1" applyBorder="1" applyProtection="1"/>
    <xf numFmtId="0" fontId="14" fillId="17" borderId="38" xfId="0" applyFont="1" applyFill="1" applyBorder="1" applyProtection="1"/>
    <xf numFmtId="0" fontId="14" fillId="17" borderId="28" xfId="0" applyFont="1" applyFill="1" applyBorder="1" applyProtection="1"/>
    <xf numFmtId="0" fontId="14" fillId="17" borderId="29" xfId="0" applyFont="1" applyFill="1" applyBorder="1" applyProtection="1"/>
    <xf numFmtId="0" fontId="0" fillId="17" borderId="29" xfId="0" applyFill="1" applyBorder="1" applyProtection="1"/>
    <xf numFmtId="0" fontId="16" fillId="17" borderId="29" xfId="0" applyFont="1" applyFill="1" applyBorder="1" applyProtection="1"/>
    <xf numFmtId="0" fontId="0" fillId="17" borderId="32" xfId="0" applyFill="1" applyBorder="1" applyProtection="1"/>
    <xf numFmtId="0" fontId="10" fillId="17" borderId="43" xfId="0" applyFont="1" applyFill="1" applyBorder="1" applyProtection="1"/>
    <xf numFmtId="0" fontId="27" fillId="7" borderId="20" xfId="3" applyFont="1" applyFill="1" applyBorder="1" applyAlignment="1" applyProtection="1">
      <alignment horizontal="center" vertical="center"/>
      <protection locked="0"/>
    </xf>
    <xf numFmtId="0" fontId="23" fillId="7" borderId="20" xfId="3" applyFont="1" applyFill="1" applyBorder="1" applyProtection="1">
      <protection locked="0"/>
    </xf>
    <xf numFmtId="0" fontId="33" fillId="17" borderId="0" xfId="3" applyFont="1" applyFill="1" applyAlignment="1">
      <alignment vertical="center"/>
    </xf>
    <xf numFmtId="0" fontId="24" fillId="5" borderId="20" xfId="3" applyFont="1" applyFill="1" applyBorder="1" applyAlignment="1">
      <alignment vertical="top"/>
    </xf>
    <xf numFmtId="0" fontId="24" fillId="5" borderId="20" xfId="3" applyFont="1" applyFill="1" applyBorder="1" applyAlignment="1">
      <alignment vertical="top" wrapText="1"/>
    </xf>
    <xf numFmtId="14" fontId="23" fillId="5" borderId="0" xfId="3" applyNumberFormat="1" applyFont="1" applyFill="1"/>
    <xf numFmtId="0" fontId="23" fillId="5" borderId="0" xfId="3" applyFont="1" applyFill="1" applyAlignment="1">
      <alignment vertical="top"/>
    </xf>
    <xf numFmtId="0" fontId="23" fillId="5" borderId="0" xfId="3" applyFont="1" applyFill="1" applyAlignment="1">
      <alignment vertical="top" wrapText="1"/>
    </xf>
    <xf numFmtId="3" fontId="23" fillId="7" borderId="20" xfId="1" applyNumberFormat="1" applyFont="1" applyFill="1" applyBorder="1" applyAlignment="1" applyProtection="1">
      <alignment horizontal="center" vertical="center"/>
      <protection locked="0"/>
    </xf>
    <xf numFmtId="0" fontId="24" fillId="7" borderId="20" xfId="3" applyFont="1" applyFill="1" applyBorder="1" applyAlignment="1" applyProtection="1">
      <alignment horizontal="center" vertical="center"/>
      <protection locked="0"/>
    </xf>
    <xf numFmtId="0" fontId="38" fillId="17" borderId="0" xfId="3" applyFont="1" applyFill="1"/>
    <xf numFmtId="0" fontId="38" fillId="17" borderId="0" xfId="3" applyFont="1" applyFill="1" applyAlignment="1">
      <alignment vertical="center"/>
    </xf>
    <xf numFmtId="169" fontId="38" fillId="17" borderId="0" xfId="3" applyNumberFormat="1" applyFont="1" applyFill="1"/>
    <xf numFmtId="169" fontId="23" fillId="17" borderId="0" xfId="3" applyNumberFormat="1" applyFont="1" applyFill="1" applyAlignment="1">
      <alignment vertical="center"/>
    </xf>
    <xf numFmtId="0" fontId="24" fillId="17" borderId="20" xfId="3" applyFont="1" applyFill="1" applyBorder="1" applyAlignment="1">
      <alignment horizontal="left"/>
    </xf>
    <xf numFmtId="172" fontId="36" fillId="5" borderId="20" xfId="1" applyNumberFormat="1" applyFont="1" applyFill="1" applyBorder="1" applyAlignment="1">
      <alignment vertical="center"/>
    </xf>
    <xf numFmtId="0" fontId="28" fillId="17" borderId="20" xfId="3" applyFont="1" applyFill="1" applyBorder="1"/>
    <xf numFmtId="0" fontId="22" fillId="17" borderId="20" xfId="3" applyFont="1" applyFill="1" applyBorder="1" applyAlignment="1">
      <alignment horizontal="center" vertical="center"/>
    </xf>
    <xf numFmtId="49" fontId="22" fillId="17" borderId="20" xfId="3" applyNumberFormat="1" applyFont="1" applyFill="1" applyBorder="1" applyAlignment="1">
      <alignment horizontal="center" vertical="center" wrapText="1"/>
    </xf>
    <xf numFmtId="170" fontId="23" fillId="5" borderId="20" xfId="1" applyNumberFormat="1" applyFont="1" applyFill="1" applyBorder="1" applyAlignment="1">
      <alignment vertical="center"/>
    </xf>
    <xf numFmtId="0" fontId="23" fillId="10" borderId="20" xfId="3" applyFont="1" applyFill="1" applyBorder="1" applyAlignment="1">
      <alignment vertical="center"/>
    </xf>
    <xf numFmtId="0" fontId="31" fillId="10" borderId="20" xfId="3" applyFont="1" applyFill="1" applyBorder="1" applyAlignment="1">
      <alignment vertical="center"/>
    </xf>
    <xf numFmtId="0" fontId="20" fillId="10" borderId="20" xfId="3" applyFont="1" applyFill="1" applyBorder="1" applyAlignment="1">
      <alignment vertical="center"/>
    </xf>
    <xf numFmtId="0" fontId="30" fillId="21" borderId="20" xfId="3" applyFont="1" applyFill="1" applyBorder="1" applyAlignment="1">
      <alignment horizontal="center" vertical="center"/>
    </xf>
    <xf numFmtId="0" fontId="30" fillId="4" borderId="20" xfId="3" quotePrefix="1" applyFont="1" applyFill="1" applyBorder="1" applyAlignment="1">
      <alignment horizontal="left" vertical="center"/>
    </xf>
    <xf numFmtId="0" fontId="30" fillId="4" borderId="20" xfId="3" quotePrefix="1" applyFont="1" applyFill="1" applyBorder="1" applyAlignment="1">
      <alignment horizontal="center" vertical="center"/>
    </xf>
    <xf numFmtId="0" fontId="30" fillId="20" borderId="20" xfId="3" applyFont="1" applyFill="1" applyBorder="1" applyAlignment="1">
      <alignment horizontal="center" vertical="center"/>
    </xf>
    <xf numFmtId="0" fontId="30" fillId="17" borderId="20" xfId="3" applyFont="1" applyFill="1" applyBorder="1" applyAlignment="1">
      <alignment horizontal="center" vertical="center"/>
    </xf>
    <xf numFmtId="170" fontId="23" fillId="6" borderId="20" xfId="3" applyNumberFormat="1" applyFont="1" applyFill="1" applyBorder="1"/>
    <xf numFmtId="170" fontId="37" fillId="6" borderId="20" xfId="3" applyNumberFormat="1" applyFont="1" applyFill="1" applyBorder="1"/>
    <xf numFmtId="0" fontId="24" fillId="5" borderId="20" xfId="3" applyFont="1" applyFill="1" applyBorder="1" applyAlignment="1">
      <alignment horizontal="center"/>
    </xf>
    <xf numFmtId="0" fontId="23" fillId="5" borderId="20" xfId="3" applyFont="1" applyFill="1" applyBorder="1" applyAlignment="1">
      <alignment horizontal="left" indent="1"/>
    </xf>
    <xf numFmtId="170" fontId="23" fillId="14" borderId="20" xfId="1" applyNumberFormat="1" applyFont="1" applyFill="1" applyBorder="1"/>
    <xf numFmtId="0" fontId="21" fillId="5" borderId="20" xfId="3" applyFont="1" applyFill="1" applyBorder="1" applyAlignment="1">
      <alignment horizontal="left" indent="1"/>
    </xf>
    <xf numFmtId="170" fontId="26" fillId="20" borderId="20" xfId="1" applyNumberFormat="1" applyFont="1" applyFill="1" applyBorder="1"/>
    <xf numFmtId="0" fontId="24" fillId="5" borderId="20" xfId="3" applyFont="1" applyFill="1" applyBorder="1"/>
    <xf numFmtId="0" fontId="20" fillId="5" borderId="20" xfId="3" applyFont="1" applyFill="1" applyBorder="1"/>
    <xf numFmtId="0" fontId="23" fillId="5" borderId="20" xfId="3" applyFont="1" applyFill="1" applyBorder="1" applyAlignment="1">
      <alignment horizontal="center"/>
    </xf>
    <xf numFmtId="170" fontId="23" fillId="10" borderId="20" xfId="1" applyNumberFormat="1" applyFont="1" applyFill="1" applyBorder="1"/>
    <xf numFmtId="0" fontId="23" fillId="5" borderId="20" xfId="3" applyFont="1" applyFill="1" applyBorder="1"/>
    <xf numFmtId="2" fontId="23" fillId="5" borderId="20" xfId="3" applyNumberFormat="1" applyFont="1" applyFill="1" applyBorder="1" applyAlignment="1">
      <alignment horizontal="center"/>
    </xf>
    <xf numFmtId="0" fontId="26" fillId="13" borderId="20" xfId="3" applyFont="1" applyFill="1" applyBorder="1" applyAlignment="1">
      <alignment horizontal="right"/>
    </xf>
    <xf numFmtId="170" fontId="26" fillId="13" borderId="20" xfId="1" applyNumberFormat="1" applyFont="1" applyFill="1" applyBorder="1"/>
    <xf numFmtId="0" fontId="23" fillId="6" borderId="21" xfId="3" applyFont="1" applyFill="1" applyBorder="1"/>
    <xf numFmtId="0" fontId="10" fillId="17" borderId="9" xfId="0" applyFont="1" applyFill="1" applyBorder="1" applyProtection="1"/>
    <xf numFmtId="167" fontId="26" fillId="8" borderId="20" xfId="1" applyNumberFormat="1" applyFont="1" applyFill="1" applyBorder="1"/>
    <xf numFmtId="167" fontId="26" fillId="8" borderId="20" xfId="1" applyNumberFormat="1" applyFont="1" applyFill="1" applyBorder="1" applyAlignment="1">
      <alignment vertical="center"/>
    </xf>
    <xf numFmtId="167" fontId="23" fillId="7" borderId="20" xfId="1" applyNumberFormat="1" applyFont="1" applyFill="1" applyBorder="1" applyProtection="1">
      <protection locked="0"/>
    </xf>
    <xf numFmtId="167" fontId="23" fillId="11" borderId="20" xfId="1" applyNumberFormat="1" applyFont="1" applyFill="1" applyBorder="1"/>
    <xf numFmtId="0" fontId="43" fillId="17" borderId="20" xfId="3" applyFont="1" applyFill="1" applyBorder="1" applyAlignment="1">
      <alignment vertical="center"/>
    </xf>
    <xf numFmtId="168" fontId="23" fillId="5" borderId="20" xfId="3" applyNumberFormat="1" applyFont="1" applyFill="1" applyBorder="1" applyAlignment="1">
      <alignment horizontal="left" indent="1"/>
    </xf>
    <xf numFmtId="0" fontId="23" fillId="23" borderId="0" xfId="3" applyFont="1" applyFill="1" applyBorder="1" applyAlignment="1">
      <alignment horizontal="center" vertical="center"/>
    </xf>
    <xf numFmtId="0" fontId="23" fillId="23" borderId="0" xfId="3" applyFont="1" applyFill="1" applyBorder="1" applyAlignment="1">
      <alignment vertical="center"/>
    </xf>
    <xf numFmtId="0" fontId="25" fillId="23" borderId="39" xfId="3" applyFont="1" applyFill="1" applyBorder="1" applyAlignment="1">
      <alignment vertical="top"/>
    </xf>
    <xf numFmtId="0" fontId="25" fillId="23" borderId="40" xfId="3" applyFont="1" applyFill="1" applyBorder="1" applyAlignment="1">
      <alignment horizontal="center" vertical="top"/>
    </xf>
    <xf numFmtId="0" fontId="25" fillId="23" borderId="0" xfId="3" applyFont="1" applyFill="1" applyBorder="1" applyAlignment="1">
      <alignment horizontal="center" vertical="top"/>
    </xf>
    <xf numFmtId="0" fontId="23" fillId="23" borderId="0" xfId="3" applyFont="1" applyFill="1"/>
    <xf numFmtId="0" fontId="22" fillId="23" borderId="0" xfId="3" applyFont="1" applyFill="1" applyBorder="1" applyAlignment="1">
      <alignment horizontal="left"/>
    </xf>
    <xf numFmtId="0" fontId="40" fillId="8" borderId="20" xfId="3" applyFont="1" applyFill="1" applyBorder="1" applyAlignment="1">
      <alignment horizontal="center"/>
    </xf>
    <xf numFmtId="0" fontId="23" fillId="16" borderId="20" xfId="3" applyFont="1" applyFill="1" applyBorder="1" applyAlignment="1">
      <alignment vertical="center"/>
    </xf>
    <xf numFmtId="3" fontId="23" fillId="16" borderId="20" xfId="1" applyNumberFormat="1" applyFont="1" applyFill="1" applyBorder="1" applyAlignment="1" applyProtection="1">
      <alignment horizontal="center" vertical="center"/>
      <protection locked="0"/>
    </xf>
    <xf numFmtId="0" fontId="21" fillId="12" borderId="20" xfId="3" applyFont="1" applyFill="1" applyBorder="1" applyAlignment="1">
      <alignment horizontal="center" vertical="center"/>
    </xf>
    <xf numFmtId="0" fontId="0" fillId="2" borderId="20" xfId="0" applyFill="1" applyBorder="1"/>
    <xf numFmtId="0" fontId="0" fillId="7" borderId="20" xfId="0" applyFill="1" applyBorder="1"/>
    <xf numFmtId="0" fontId="0" fillId="7" borderId="0" xfId="0" applyFill="1"/>
    <xf numFmtId="0" fontId="3" fillId="3" borderId="0" xfId="0" applyFont="1" applyFill="1"/>
    <xf numFmtId="0" fontId="5" fillId="2" borderId="20" xfId="0" applyFont="1" applyFill="1" applyBorder="1"/>
    <xf numFmtId="170" fontId="23" fillId="10" borderId="20" xfId="1" applyNumberFormat="1" applyFont="1" applyFill="1" applyBorder="1" applyProtection="1"/>
    <xf numFmtId="0" fontId="24" fillId="5" borderId="20" xfId="3" applyFont="1" applyFill="1" applyBorder="1" applyAlignment="1">
      <alignment horizontal="center" vertical="top"/>
    </xf>
    <xf numFmtId="0" fontId="23" fillId="5" borderId="0" xfId="3" applyFont="1" applyFill="1" applyAlignment="1">
      <alignment horizontal="center" vertical="top"/>
    </xf>
    <xf numFmtId="0" fontId="23" fillId="7" borderId="20" xfId="3" applyFont="1" applyFill="1" applyBorder="1" applyAlignment="1">
      <alignment vertical="top" wrapText="1"/>
    </xf>
    <xf numFmtId="0" fontId="23" fillId="18" borderId="20" xfId="3" applyFont="1" applyFill="1" applyBorder="1" applyAlignment="1">
      <alignment horizontal="center" vertical="center"/>
    </xf>
    <xf numFmtId="0" fontId="23" fillId="18" borderId="20" xfId="3" applyFont="1" applyFill="1" applyBorder="1" applyAlignment="1">
      <alignment vertical="center" wrapText="1"/>
    </xf>
    <xf numFmtId="0" fontId="23" fillId="5" borderId="20" xfId="3" applyFont="1" applyFill="1" applyBorder="1" applyAlignment="1">
      <alignment horizontal="center" vertical="center"/>
    </xf>
    <xf numFmtId="0" fontId="23" fillId="5" borderId="20" xfId="3" applyFont="1" applyFill="1" applyBorder="1" applyAlignment="1">
      <alignment vertical="center" wrapText="1"/>
    </xf>
    <xf numFmtId="0" fontId="23" fillId="9" borderId="20" xfId="3" applyFont="1" applyFill="1" applyBorder="1" applyAlignment="1">
      <alignment horizontal="center" vertical="center"/>
    </xf>
    <xf numFmtId="0" fontId="23" fillId="9" borderId="20" xfId="3" applyFont="1" applyFill="1" applyBorder="1" applyAlignment="1">
      <alignment vertical="center" wrapText="1"/>
    </xf>
    <xf numFmtId="0" fontId="23" fillId="8" borderId="20" xfId="3" applyFont="1" applyFill="1" applyBorder="1" applyAlignment="1">
      <alignment horizontal="center" vertical="center"/>
    </xf>
    <xf numFmtId="0" fontId="23" fillId="8" borderId="20" xfId="3" applyFont="1" applyFill="1" applyBorder="1" applyAlignment="1">
      <alignment vertical="center" wrapText="1"/>
    </xf>
    <xf numFmtId="0" fontId="23" fillId="22" borderId="20" xfId="3" applyFont="1" applyFill="1" applyBorder="1" applyAlignment="1">
      <alignment horizontal="center" vertical="center"/>
    </xf>
    <xf numFmtId="0" fontId="23" fillId="22" borderId="20" xfId="3" applyFont="1" applyFill="1" applyBorder="1" applyAlignment="1">
      <alignment vertical="center" wrapText="1"/>
    </xf>
    <xf numFmtId="0" fontId="23" fillId="20" borderId="20" xfId="3" applyFont="1" applyFill="1" applyBorder="1" applyAlignment="1">
      <alignment horizontal="center" vertical="center"/>
    </xf>
    <xf numFmtId="0" fontId="23" fillId="20" borderId="20" xfId="3" applyFont="1" applyFill="1" applyBorder="1" applyAlignment="1">
      <alignment vertical="center" wrapText="1"/>
    </xf>
    <xf numFmtId="0" fontId="21" fillId="8" borderId="20" xfId="3" applyFont="1" applyFill="1" applyBorder="1" applyAlignment="1">
      <alignment vertical="center" wrapText="1"/>
    </xf>
    <xf numFmtId="0" fontId="26" fillId="23" borderId="0" xfId="3" applyFont="1" applyFill="1" applyBorder="1" applyAlignment="1">
      <alignment horizontal="left"/>
    </xf>
    <xf numFmtId="166" fontId="27" fillId="7" borderId="20" xfId="3" applyNumberFormat="1" applyFont="1" applyFill="1" applyBorder="1" applyAlignment="1" applyProtection="1">
      <alignment horizontal="center" vertical="center"/>
      <protection locked="0"/>
    </xf>
    <xf numFmtId="0" fontId="27" fillId="7" borderId="20" xfId="3" applyFont="1" applyFill="1" applyBorder="1" applyAlignment="1" applyProtection="1">
      <alignment horizontal="left" vertical="center"/>
      <protection locked="0"/>
    </xf>
    <xf numFmtId="0" fontId="25" fillId="23" borderId="0" xfId="3" applyFont="1" applyFill="1" applyBorder="1" applyAlignment="1">
      <alignment horizontal="center" vertical="top"/>
    </xf>
    <xf numFmtId="0" fontId="22" fillId="9" borderId="20" xfId="3" applyFont="1" applyFill="1" applyBorder="1" applyAlignment="1">
      <alignment horizontal="center" textRotation="45"/>
    </xf>
    <xf numFmtId="0" fontId="22" fillId="4" borderId="20" xfId="3" applyFont="1" applyFill="1" applyBorder="1" applyAlignment="1">
      <alignment horizontal="center" textRotation="45"/>
    </xf>
    <xf numFmtId="0" fontId="20" fillId="10" borderId="20" xfId="3" applyFont="1" applyFill="1" applyBorder="1" applyAlignment="1">
      <alignment horizontal="left" vertical="center"/>
    </xf>
    <xf numFmtId="0" fontId="20" fillId="12" borderId="20" xfId="3" applyFont="1" applyFill="1" applyBorder="1" applyAlignment="1">
      <alignment horizontal="left" vertical="center"/>
    </xf>
    <xf numFmtId="0" fontId="23" fillId="10" borderId="20" xfId="3" applyFont="1" applyFill="1" applyBorder="1" applyAlignment="1">
      <alignment horizontal="left" vertical="center"/>
    </xf>
    <xf numFmtId="0" fontId="22" fillId="17" borderId="20" xfId="3" applyFont="1" applyFill="1" applyBorder="1" applyAlignment="1">
      <alignment horizontal="left" vertical="center"/>
    </xf>
    <xf numFmtId="0" fontId="24" fillId="5" borderId="20" xfId="3" applyFont="1" applyFill="1" applyBorder="1" applyAlignment="1">
      <alignment horizontal="center" vertical="center" wrapText="1"/>
    </xf>
    <xf numFmtId="0" fontId="20" fillId="5" borderId="20" xfId="3" applyFont="1" applyFill="1" applyBorder="1" applyAlignment="1">
      <alignment horizontal="left"/>
    </xf>
    <xf numFmtId="0" fontId="24" fillId="15" borderId="21" xfId="3" applyFont="1" applyFill="1" applyBorder="1" applyAlignment="1">
      <alignment horizontal="right"/>
    </xf>
    <xf numFmtId="0" fontId="24" fillId="15" borderId="4" xfId="3" applyFont="1" applyFill="1" applyBorder="1" applyAlignment="1">
      <alignment horizontal="right"/>
    </xf>
    <xf numFmtId="0" fontId="40" fillId="20" borderId="20" xfId="3" applyFont="1" applyFill="1" applyBorder="1" applyAlignment="1">
      <alignment horizontal="center"/>
    </xf>
    <xf numFmtId="0" fontId="22" fillId="5" borderId="20" xfId="3" applyFont="1" applyFill="1" applyBorder="1" applyAlignment="1">
      <alignment horizontal="center" vertical="center" wrapText="1"/>
    </xf>
    <xf numFmtId="0" fontId="22" fillId="5" borderId="20" xfId="3" applyFont="1" applyFill="1" applyBorder="1" applyAlignment="1">
      <alignment horizontal="center" vertical="center"/>
    </xf>
    <xf numFmtId="0" fontId="39" fillId="15" borderId="5" xfId="3" applyFont="1" applyFill="1" applyBorder="1" applyAlignment="1">
      <alignment horizontal="left"/>
    </xf>
    <xf numFmtId="0" fontId="39" fillId="15" borderId="21" xfId="3" applyFont="1" applyFill="1" applyBorder="1" applyAlignment="1">
      <alignment horizontal="left"/>
    </xf>
    <xf numFmtId="0" fontId="24" fillId="5" borderId="41" xfId="3" applyFont="1" applyFill="1" applyBorder="1" applyAlignment="1">
      <alignment horizontal="center" wrapText="1"/>
    </xf>
    <xf numFmtId="0" fontId="24" fillId="5" borderId="22" xfId="3" applyFont="1" applyFill="1" applyBorder="1" applyAlignment="1">
      <alignment horizontal="center" wrapText="1"/>
    </xf>
    <xf numFmtId="0" fontId="22" fillId="5" borderId="5" xfId="3" applyFont="1" applyFill="1" applyBorder="1" applyAlignment="1">
      <alignment horizontal="center"/>
    </xf>
    <xf numFmtId="0" fontId="22" fillId="5" borderId="4" xfId="3" applyFont="1" applyFill="1" applyBorder="1" applyAlignment="1">
      <alignment horizontal="center"/>
    </xf>
    <xf numFmtId="0" fontId="34" fillId="7" borderId="20" xfId="3" applyFont="1" applyFill="1" applyBorder="1" applyAlignment="1" applyProtection="1">
      <alignment horizontal="left"/>
      <protection locked="0"/>
    </xf>
    <xf numFmtId="0" fontId="25" fillId="23" borderId="39" xfId="3" applyFont="1" applyFill="1" applyBorder="1" applyAlignment="1">
      <alignment horizontal="left" vertical="top"/>
    </xf>
    <xf numFmtId="0" fontId="39" fillId="10" borderId="20" xfId="3" applyFont="1" applyFill="1" applyBorder="1" applyAlignment="1">
      <alignment horizontal="center"/>
    </xf>
    <xf numFmtId="171" fontId="26" fillId="13" borderId="21" xfId="3" applyNumberFormat="1" applyFont="1" applyFill="1" applyBorder="1" applyAlignment="1">
      <alignment horizontal="right"/>
    </xf>
    <xf numFmtId="171" fontId="26" fillId="13" borderId="4" xfId="3" applyNumberFormat="1" applyFont="1" applyFill="1" applyBorder="1" applyAlignment="1">
      <alignment horizontal="right"/>
    </xf>
    <xf numFmtId="0" fontId="42" fillId="13" borderId="5" xfId="3" applyFont="1" applyFill="1" applyBorder="1" applyAlignment="1">
      <alignment horizontal="left"/>
    </xf>
    <xf numFmtId="0" fontId="42" fillId="13" borderId="21" xfId="3" applyFont="1" applyFill="1" applyBorder="1" applyAlignment="1">
      <alignment horizontal="left"/>
    </xf>
    <xf numFmtId="0" fontId="42" fillId="17" borderId="20" xfId="3" applyFont="1" applyFill="1" applyBorder="1" applyAlignment="1">
      <alignment horizontal="center" vertical="center"/>
    </xf>
    <xf numFmtId="0" fontId="29" fillId="5" borderId="20" xfId="3" applyFont="1" applyFill="1" applyBorder="1" applyAlignment="1">
      <alignment horizontal="center" vertical="center" wrapText="1"/>
    </xf>
    <xf numFmtId="0" fontId="35" fillId="7" borderId="20" xfId="3" applyFont="1" applyFill="1" applyBorder="1" applyAlignment="1" applyProtection="1">
      <alignment horizontal="left" vertical="center"/>
      <protection locked="0"/>
    </xf>
    <xf numFmtId="0" fontId="24" fillId="13" borderId="21" xfId="3" applyFont="1" applyFill="1" applyBorder="1" applyAlignment="1">
      <alignment horizontal="right"/>
    </xf>
    <xf numFmtId="0" fontId="24" fillId="13" borderId="4" xfId="3" applyFont="1" applyFill="1" applyBorder="1" applyAlignment="1">
      <alignment horizontal="right"/>
    </xf>
    <xf numFmtId="0" fontId="39" fillId="13" borderId="5" xfId="3" applyFont="1" applyFill="1" applyBorder="1" applyAlignment="1">
      <alignment horizontal="left"/>
    </xf>
    <xf numFmtId="0" fontId="39" fillId="13" borderId="21" xfId="3" applyFont="1" applyFill="1" applyBorder="1" applyAlignment="1">
      <alignment horizontal="left"/>
    </xf>
    <xf numFmtId="0" fontId="39" fillId="19" borderId="20" xfId="3" applyFont="1" applyFill="1" applyBorder="1" applyAlignment="1">
      <alignment horizontal="left"/>
    </xf>
    <xf numFmtId="0" fontId="39" fillId="19" borderId="5" xfId="3" applyFont="1" applyFill="1" applyBorder="1" applyAlignment="1">
      <alignment horizontal="left"/>
    </xf>
    <xf numFmtId="0" fontId="24" fillId="19" borderId="4" xfId="3" applyFont="1" applyFill="1" applyBorder="1" applyAlignment="1">
      <alignment horizontal="right"/>
    </xf>
    <xf numFmtId="0" fontId="24" fillId="19" borderId="20" xfId="3" applyFont="1" applyFill="1" applyBorder="1" applyAlignment="1">
      <alignment horizontal="right"/>
    </xf>
    <xf numFmtId="0" fontId="24" fillId="5" borderId="20" xfId="3" applyFont="1" applyFill="1" applyBorder="1" applyAlignment="1">
      <alignment horizontal="left"/>
    </xf>
    <xf numFmtId="170" fontId="26" fillId="21" borderId="20" xfId="3" applyNumberFormat="1" applyFont="1" applyFill="1" applyBorder="1" applyAlignment="1">
      <alignment horizontal="center" vertical="center"/>
    </xf>
    <xf numFmtId="0" fontId="40" fillId="21" borderId="20" xfId="3" applyFont="1" applyFill="1" applyBorder="1" applyAlignment="1">
      <alignment horizontal="right" vertical="center"/>
    </xf>
    <xf numFmtId="0" fontId="22" fillId="4" borderId="41" xfId="3" applyFont="1" applyFill="1" applyBorder="1" applyAlignment="1">
      <alignment horizontal="center" vertical="center" textRotation="45"/>
    </xf>
    <xf numFmtId="0" fontId="22" fillId="4" borderId="42" xfId="3" applyFont="1" applyFill="1" applyBorder="1" applyAlignment="1">
      <alignment horizontal="center" vertical="center" textRotation="45"/>
    </xf>
    <xf numFmtId="0" fontId="22" fillId="4" borderId="22" xfId="3" applyFont="1" applyFill="1" applyBorder="1" applyAlignment="1">
      <alignment horizontal="center" vertical="center" textRotation="45"/>
    </xf>
    <xf numFmtId="0" fontId="22" fillId="4" borderId="20" xfId="3" applyFont="1" applyFill="1" applyBorder="1" applyAlignment="1">
      <alignment horizontal="center" vertical="center" textRotation="45"/>
    </xf>
    <xf numFmtId="0" fontId="22" fillId="9" borderId="20" xfId="3" applyFont="1" applyFill="1" applyBorder="1" applyAlignment="1">
      <alignment horizontal="center" vertical="center" textRotation="45"/>
    </xf>
    <xf numFmtId="0" fontId="5" fillId="2" borderId="2" xfId="0" applyFont="1" applyFill="1" applyBorder="1" applyAlignment="1">
      <alignment horizontal="center"/>
    </xf>
    <xf numFmtId="0" fontId="5" fillId="2" borderId="10" xfId="0" applyFont="1" applyFill="1" applyBorder="1" applyAlignment="1">
      <alignment horizontal="center"/>
    </xf>
    <xf numFmtId="0" fontId="6" fillId="7" borderId="0" xfId="0" applyFont="1" applyFill="1" applyAlignment="1">
      <alignment horizontal="center"/>
    </xf>
    <xf numFmtId="0" fontId="5" fillId="2" borderId="20" xfId="0" applyFont="1" applyFill="1" applyBorder="1" applyAlignment="1">
      <alignment horizontal="center"/>
    </xf>
    <xf numFmtId="0" fontId="5" fillId="2" borderId="41"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12" fillId="3" borderId="0" xfId="0" applyFont="1" applyFill="1" applyAlignment="1">
      <alignment horizontal="center"/>
    </xf>
    <xf numFmtId="0" fontId="24" fillId="5" borderId="20" xfId="3" applyFont="1" applyFill="1" applyBorder="1" applyAlignment="1">
      <alignment horizontal="left" vertical="center"/>
    </xf>
    <xf numFmtId="0" fontId="24" fillId="20" borderId="20" xfId="3" applyFont="1" applyFill="1" applyBorder="1" applyAlignment="1">
      <alignment horizontal="center" vertical="center" wrapText="1"/>
    </xf>
    <xf numFmtId="0" fontId="24" fillId="5" borderId="20" xfId="3" applyFont="1" applyFill="1" applyBorder="1" applyAlignment="1">
      <alignment horizontal="left" vertical="center" wrapText="1"/>
    </xf>
    <xf numFmtId="0" fontId="24" fillId="22" borderId="20" xfId="3" applyFont="1" applyFill="1" applyBorder="1" applyAlignment="1">
      <alignment horizontal="left" vertical="center"/>
    </xf>
    <xf numFmtId="0" fontId="24" fillId="5" borderId="20" xfId="3" applyFont="1" applyFill="1" applyBorder="1" applyAlignment="1">
      <alignment horizontal="center" vertical="center"/>
    </xf>
    <xf numFmtId="0" fontId="24" fillId="8" borderId="20" xfId="3" applyFont="1" applyFill="1" applyBorder="1" applyAlignment="1">
      <alignment horizontal="center" vertical="center"/>
    </xf>
    <xf numFmtId="0" fontId="24" fillId="9" borderId="20" xfId="3" applyFont="1" applyFill="1" applyBorder="1" applyAlignment="1">
      <alignment horizontal="center" vertical="center"/>
    </xf>
    <xf numFmtId="0" fontId="24" fillId="18" borderId="20" xfId="3" applyFont="1" applyFill="1" applyBorder="1" applyAlignment="1">
      <alignment horizontal="center" vertical="center"/>
    </xf>
  </cellXfs>
  <cellStyles count="4">
    <cellStyle name="Komma" xfId="1" builtinId="3"/>
    <cellStyle name="Normal" xfId="0" builtinId="0"/>
    <cellStyle name="Normal 2" xfId="2"/>
    <cellStyle name="Normal 3" xfId="3"/>
  </cellStyles>
  <dxfs count="7">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colors>
    <mruColors>
      <color rgb="FFFFFFCC"/>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Jobb\9%20Kart%20jordpr&#248;ver%20gj&#248;dslingsplan\Div\sprareal\Nono%20Spreieare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redeareal"/>
      <sheetName val="Navn"/>
      <sheetName val="Areal"/>
      <sheetName val="Faktorer"/>
      <sheetName val="Dyr"/>
    </sheetNames>
    <sheetDataSet>
      <sheetData sheetId="0" refreshError="1"/>
      <sheetData sheetId="1">
        <row r="3">
          <cell r="A3">
            <v>256</v>
          </cell>
        </row>
      </sheetData>
      <sheetData sheetId="2"/>
      <sheetData sheetId="3"/>
      <sheetData sheetId="4"/>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8"/>
  <sheetViews>
    <sheetView showGridLines="0" showRowColHeaders="0" tabSelected="1" zoomScale="106" zoomScaleNormal="106" workbookViewId="0">
      <selection activeCell="P25" sqref="P25"/>
    </sheetView>
  </sheetViews>
  <sheetFormatPr baseColWidth="10" defaultRowHeight="12.75" x14ac:dyDescent="0.2"/>
  <cols>
    <col min="1" max="2" width="0.7109375" style="73" customWidth="1"/>
    <col min="3" max="3" width="0.5703125" style="73" customWidth="1"/>
    <col min="4" max="4" width="5.7109375" style="74" customWidth="1"/>
    <col min="5" max="5" width="6.28515625" style="75" customWidth="1"/>
    <col min="6" max="6" width="25.28515625" style="76" customWidth="1"/>
    <col min="7" max="7" width="6" style="76" bestFit="1" customWidth="1"/>
    <col min="8" max="8" width="5.140625" style="76" customWidth="1"/>
    <col min="9" max="9" width="6.5703125" style="76" bestFit="1" customWidth="1"/>
    <col min="10" max="11" width="9.85546875" style="76" customWidth="1"/>
    <col min="12" max="12" width="7.28515625" style="76" customWidth="1"/>
    <col min="13" max="13" width="0.5703125" style="74" customWidth="1"/>
    <col min="14" max="14" width="12.7109375" style="74" customWidth="1"/>
    <col min="15" max="15" width="10.7109375" style="74" customWidth="1"/>
    <col min="16" max="18" width="9.28515625" style="74" customWidth="1"/>
    <col min="19" max="19" width="9.5703125" style="74" customWidth="1"/>
    <col min="20" max="21" width="0.7109375" style="73" customWidth="1"/>
    <col min="22" max="22" width="2.140625" style="73" customWidth="1"/>
    <col min="23" max="23" width="9.5703125" style="74" customWidth="1"/>
    <col min="24" max="16384" width="11.42578125" style="74"/>
  </cols>
  <sheetData>
    <row r="1" spans="1:23" s="77" customFormat="1" ht="3.75" customHeight="1" thickBot="1" x14ac:dyDescent="0.25">
      <c r="A1" s="73"/>
      <c r="B1" s="73"/>
      <c r="C1" s="73"/>
      <c r="T1" s="73"/>
      <c r="U1" s="73"/>
      <c r="V1" s="73"/>
    </row>
    <row r="2" spans="1:23" s="77" customFormat="1" ht="3.75" customHeight="1" thickBot="1" x14ac:dyDescent="0.25">
      <c r="A2" s="73"/>
      <c r="B2" s="78"/>
      <c r="C2" s="79"/>
      <c r="D2" s="80"/>
      <c r="E2" s="80"/>
      <c r="F2" s="80"/>
      <c r="G2" s="80"/>
      <c r="H2" s="80"/>
      <c r="I2" s="80"/>
      <c r="J2" s="80"/>
      <c r="K2" s="80"/>
      <c r="L2" s="80"/>
      <c r="M2" s="80"/>
      <c r="N2" s="80"/>
      <c r="O2" s="80"/>
      <c r="P2" s="80"/>
      <c r="Q2" s="80"/>
      <c r="R2" s="80"/>
      <c r="S2" s="80"/>
      <c r="T2" s="81"/>
      <c r="U2" s="82"/>
      <c r="V2" s="73"/>
    </row>
    <row r="3" spans="1:23" s="88" customFormat="1" ht="3.75" customHeight="1" x14ac:dyDescent="0.2">
      <c r="A3" s="73"/>
      <c r="B3" s="83"/>
      <c r="C3" s="84"/>
      <c r="D3" s="85"/>
      <c r="E3" s="85"/>
      <c r="F3" s="85"/>
      <c r="G3" s="85"/>
      <c r="H3" s="85"/>
      <c r="I3" s="85"/>
      <c r="J3" s="85"/>
      <c r="K3" s="85"/>
      <c r="L3" s="85"/>
      <c r="M3" s="85"/>
      <c r="N3" s="85"/>
      <c r="O3" s="85"/>
      <c r="P3" s="85"/>
      <c r="Q3" s="85"/>
      <c r="R3" s="85"/>
      <c r="S3" s="85"/>
      <c r="T3" s="86"/>
      <c r="U3" s="87"/>
      <c r="V3" s="73"/>
    </row>
    <row r="4" spans="1:23" ht="20.25" customHeight="1" x14ac:dyDescent="0.35">
      <c r="B4" s="83"/>
      <c r="C4" s="89"/>
      <c r="D4" s="190" t="s">
        <v>221</v>
      </c>
      <c r="E4" s="190"/>
      <c r="F4" s="190"/>
      <c r="G4" s="190"/>
      <c r="H4" s="190"/>
      <c r="I4" s="190"/>
      <c r="J4" s="213"/>
      <c r="K4" s="213"/>
      <c r="L4" s="213"/>
      <c r="M4" s="64"/>
      <c r="N4" s="218" t="s">
        <v>182</v>
      </c>
      <c r="O4" s="219"/>
      <c r="P4" s="219"/>
      <c r="Q4" s="219"/>
      <c r="R4" s="216">
        <f ca="1">TODAY()</f>
        <v>44130</v>
      </c>
      <c r="S4" s="217"/>
      <c r="T4" s="90"/>
      <c r="U4" s="87"/>
      <c r="W4" s="91"/>
    </row>
    <row r="5" spans="1:23" ht="15" customHeight="1" x14ac:dyDescent="0.25">
      <c r="B5" s="83"/>
      <c r="C5" s="89"/>
      <c r="D5" s="163" t="s">
        <v>222</v>
      </c>
      <c r="E5" s="157"/>
      <c r="F5" s="158"/>
      <c r="G5" s="158"/>
      <c r="H5" s="158"/>
      <c r="I5" s="158"/>
      <c r="J5" s="214" t="s">
        <v>63</v>
      </c>
      <c r="K5" s="214"/>
      <c r="L5" s="159"/>
      <c r="M5" s="64"/>
      <c r="N5" s="220" t="s">
        <v>2</v>
      </c>
      <c r="O5" s="129" t="s">
        <v>184</v>
      </c>
      <c r="P5" s="130" t="s">
        <v>215</v>
      </c>
      <c r="Q5" s="131" t="s">
        <v>216</v>
      </c>
      <c r="R5" s="132" t="s">
        <v>203</v>
      </c>
      <c r="S5" s="133" t="s">
        <v>201</v>
      </c>
      <c r="T5" s="90"/>
      <c r="U5" s="87"/>
      <c r="W5" s="92"/>
    </row>
    <row r="6" spans="1:23" ht="16.5" customHeight="1" x14ac:dyDescent="0.25">
      <c r="B6" s="83"/>
      <c r="C6" s="105"/>
      <c r="D6" s="106"/>
      <c r="E6" s="106"/>
      <c r="F6" s="192"/>
      <c r="G6" s="192"/>
      <c r="H6" s="191"/>
      <c r="I6" s="191"/>
      <c r="J6" s="192"/>
      <c r="K6" s="192"/>
      <c r="L6" s="192"/>
      <c r="M6" s="64"/>
      <c r="N6" s="220"/>
      <c r="O6" s="134">
        <f>K43</f>
        <v>0</v>
      </c>
      <c r="P6" s="134">
        <f>S34</f>
        <v>0</v>
      </c>
      <c r="Q6" s="134">
        <f>Q34</f>
        <v>0</v>
      </c>
      <c r="R6" s="134">
        <f>S21</f>
        <v>0</v>
      </c>
      <c r="S6" s="135">
        <f>IF(O6+P6-Q6-R6&lt;0,0,O6+P6-Q6-R6)</f>
        <v>0</v>
      </c>
      <c r="T6" s="90"/>
      <c r="U6" s="87"/>
      <c r="W6" s="93"/>
    </row>
    <row r="7" spans="1:23" ht="9" customHeight="1" x14ac:dyDescent="0.2">
      <c r="B7" s="83"/>
      <c r="C7" s="89"/>
      <c r="D7" s="160" t="s">
        <v>65</v>
      </c>
      <c r="E7" s="161" t="s">
        <v>66</v>
      </c>
      <c r="F7" s="161" t="s">
        <v>64</v>
      </c>
      <c r="G7" s="161"/>
      <c r="H7" s="193" t="s">
        <v>187</v>
      </c>
      <c r="I7" s="193"/>
      <c r="J7" s="193" t="s">
        <v>188</v>
      </c>
      <c r="K7" s="193"/>
      <c r="L7" s="193"/>
      <c r="M7" s="64"/>
      <c r="N7" s="65"/>
      <c r="O7" s="65"/>
      <c r="P7" s="65"/>
      <c r="Q7" s="65"/>
      <c r="R7" s="65"/>
      <c r="S7" s="149"/>
      <c r="T7" s="90"/>
      <c r="U7" s="87"/>
    </row>
    <row r="8" spans="1:23" ht="15" customHeight="1" x14ac:dyDescent="0.2">
      <c r="B8" s="83"/>
      <c r="C8" s="89"/>
      <c r="D8" s="162"/>
      <c r="E8" s="162"/>
      <c r="F8" s="162"/>
      <c r="G8" s="162"/>
      <c r="H8" s="162"/>
      <c r="I8" s="162"/>
      <c r="J8" s="162"/>
      <c r="K8" s="162"/>
      <c r="L8" s="162"/>
      <c r="M8" s="64"/>
      <c r="N8" s="220" t="s">
        <v>202</v>
      </c>
      <c r="O8" s="120" t="s">
        <v>183</v>
      </c>
      <c r="P8" s="121">
        <f>S6*4</f>
        <v>0</v>
      </c>
      <c r="Q8" s="221" t="str">
        <f>CONCATENATE(J53," ",J55)</f>
        <v>Det gjenstår 0 daa spredeareal</v>
      </c>
      <c r="R8" s="221"/>
      <c r="S8" s="221"/>
      <c r="T8" s="90"/>
      <c r="U8" s="87"/>
      <c r="W8" s="94"/>
    </row>
    <row r="9" spans="1:23" ht="15.75" customHeight="1" x14ac:dyDescent="0.2">
      <c r="B9" s="83"/>
      <c r="C9" s="89"/>
      <c r="D9" s="162"/>
      <c r="E9" s="162"/>
      <c r="F9" s="162"/>
      <c r="G9" s="162"/>
      <c r="H9" s="162"/>
      <c r="I9" s="162"/>
      <c r="J9" s="162"/>
      <c r="K9" s="162"/>
      <c r="L9" s="162"/>
      <c r="M9" s="64"/>
      <c r="N9" s="220"/>
      <c r="O9" s="120" t="s">
        <v>194</v>
      </c>
      <c r="P9" s="121">
        <f>S43</f>
        <v>0</v>
      </c>
      <c r="Q9" s="221"/>
      <c r="R9" s="221"/>
      <c r="S9" s="221"/>
      <c r="T9" s="90"/>
      <c r="U9" s="87"/>
      <c r="W9" s="94"/>
    </row>
    <row r="10" spans="1:23" ht="15.75" customHeight="1" x14ac:dyDescent="0.2">
      <c r="B10" s="83"/>
      <c r="C10" s="89"/>
      <c r="D10" s="162"/>
      <c r="E10" s="162"/>
      <c r="F10" s="162"/>
      <c r="G10" s="162"/>
      <c r="H10" s="162"/>
      <c r="I10" s="162"/>
      <c r="J10" s="162"/>
      <c r="K10" s="162"/>
      <c r="L10" s="162"/>
      <c r="M10" s="64"/>
      <c r="N10" s="155" t="s">
        <v>185</v>
      </c>
      <c r="O10" s="222"/>
      <c r="P10" s="222"/>
      <c r="Q10" s="222"/>
      <c r="R10" s="222"/>
      <c r="S10" s="222"/>
      <c r="T10" s="90"/>
      <c r="U10" s="87"/>
    </row>
    <row r="11" spans="1:23" ht="13.5" customHeight="1" x14ac:dyDescent="0.2">
      <c r="B11" s="83"/>
      <c r="C11" s="89"/>
      <c r="D11" s="122" t="s">
        <v>191</v>
      </c>
      <c r="E11" s="123" t="s">
        <v>49</v>
      </c>
      <c r="F11" s="199" t="s">
        <v>68</v>
      </c>
      <c r="G11" s="199"/>
      <c r="H11" s="199"/>
      <c r="I11" s="123" t="s">
        <v>4</v>
      </c>
      <c r="J11" s="124" t="s">
        <v>258</v>
      </c>
      <c r="K11" s="124" t="s">
        <v>175</v>
      </c>
      <c r="L11" s="124" t="s">
        <v>2</v>
      </c>
      <c r="M11" s="64"/>
      <c r="N11" s="64"/>
      <c r="O11" s="64"/>
      <c r="P11" s="64"/>
      <c r="Q11" s="64"/>
      <c r="R11" s="64"/>
      <c r="S11" s="64"/>
      <c r="T11" s="90"/>
      <c r="U11" s="87"/>
    </row>
    <row r="12" spans="1:23" ht="13.5" customHeight="1" x14ac:dyDescent="0.3">
      <c r="B12" s="83"/>
      <c r="C12" s="89"/>
      <c r="D12" s="194" t="s">
        <v>70</v>
      </c>
      <c r="E12" s="67">
        <v>115</v>
      </c>
      <c r="F12" s="197" t="s">
        <v>208</v>
      </c>
      <c r="G12" s="197"/>
      <c r="H12" s="197"/>
      <c r="I12" s="67">
        <v>2</v>
      </c>
      <c r="J12" s="114"/>
      <c r="K12" s="114"/>
      <c r="L12" s="125" t="str">
        <f>IF(J12&amp;K12="","",(J12+K12)/2/I12)</f>
        <v/>
      </c>
      <c r="M12" s="64"/>
      <c r="N12" s="227" t="s">
        <v>0</v>
      </c>
      <c r="O12" s="227"/>
      <c r="P12" s="228"/>
      <c r="Q12" s="229" t="s">
        <v>193</v>
      </c>
      <c r="R12" s="230"/>
      <c r="S12" s="230"/>
      <c r="T12" s="90"/>
      <c r="U12" s="87"/>
    </row>
    <row r="13" spans="1:23" ht="13.5" customHeight="1" x14ac:dyDescent="0.2">
      <c r="B13" s="83"/>
      <c r="C13" s="89"/>
      <c r="D13" s="194"/>
      <c r="E13" s="67">
        <v>116</v>
      </c>
      <c r="F13" s="197" t="s">
        <v>207</v>
      </c>
      <c r="G13" s="197"/>
      <c r="H13" s="197"/>
      <c r="I13" s="67">
        <v>2</v>
      </c>
      <c r="J13" s="114"/>
      <c r="K13" s="114"/>
      <c r="L13" s="125" t="str">
        <f t="shared" ref="L13:L20" si="0">IF(J13&amp;K13="","",(J13+K13)/2/I13)</f>
        <v/>
      </c>
      <c r="M13" s="64"/>
      <c r="N13" s="231" t="s">
        <v>176</v>
      </c>
      <c r="O13" s="231"/>
      <c r="P13" s="136" t="s">
        <v>4</v>
      </c>
      <c r="Q13" s="136" t="s">
        <v>5</v>
      </c>
      <c r="R13" s="136" t="s">
        <v>192</v>
      </c>
      <c r="S13" s="136" t="s">
        <v>2</v>
      </c>
      <c r="T13" s="90"/>
      <c r="U13" s="87"/>
    </row>
    <row r="14" spans="1:23" ht="13.5" customHeight="1" x14ac:dyDescent="0.2">
      <c r="B14" s="83"/>
      <c r="C14" s="89"/>
      <c r="D14" s="194"/>
      <c r="E14" s="67">
        <v>193</v>
      </c>
      <c r="F14" s="197" t="s">
        <v>168</v>
      </c>
      <c r="G14" s="197"/>
      <c r="H14" s="197"/>
      <c r="I14" s="67">
        <v>2</v>
      </c>
      <c r="J14" s="114"/>
      <c r="K14" s="114"/>
      <c r="L14" s="125" t="str">
        <f t="shared" si="0"/>
        <v/>
      </c>
      <c r="M14" s="64"/>
      <c r="N14" s="201" t="s">
        <v>178</v>
      </c>
      <c r="O14" s="201"/>
      <c r="P14" s="137">
        <v>1.9E-2</v>
      </c>
      <c r="Q14" s="107"/>
      <c r="R14" s="107"/>
      <c r="S14" s="138">
        <f>P14*Q14*R14</f>
        <v>0</v>
      </c>
      <c r="T14" s="90"/>
      <c r="U14" s="87"/>
    </row>
    <row r="15" spans="1:23" ht="13.5" customHeight="1" x14ac:dyDescent="0.2">
      <c r="B15" s="83"/>
      <c r="C15" s="89"/>
      <c r="D15" s="234" t="s">
        <v>77</v>
      </c>
      <c r="E15" s="66">
        <v>120</v>
      </c>
      <c r="F15" s="196" t="s">
        <v>223</v>
      </c>
      <c r="G15" s="196"/>
      <c r="H15" s="196"/>
      <c r="I15" s="66">
        <v>1</v>
      </c>
      <c r="J15" s="114"/>
      <c r="K15" s="114"/>
      <c r="L15" s="125" t="str">
        <f t="shared" si="0"/>
        <v/>
      </c>
      <c r="M15" s="64"/>
      <c r="N15" s="201" t="s">
        <v>9</v>
      </c>
      <c r="O15" s="201"/>
      <c r="P15" s="156">
        <v>0.01</v>
      </c>
      <c r="Q15" s="107"/>
      <c r="R15" s="107"/>
      <c r="S15" s="138">
        <f t="shared" ref="S15:S20" si="1">P15*Q15*R15</f>
        <v>0</v>
      </c>
      <c r="T15" s="90"/>
      <c r="U15" s="87"/>
    </row>
    <row r="16" spans="1:23" ht="13.5" customHeight="1" x14ac:dyDescent="0.2">
      <c r="B16" s="83"/>
      <c r="C16" s="89"/>
      <c r="D16" s="235"/>
      <c r="E16" s="66">
        <v>120</v>
      </c>
      <c r="F16" s="198" t="s">
        <v>189</v>
      </c>
      <c r="G16" s="198"/>
      <c r="H16" s="198"/>
      <c r="I16" s="66">
        <v>1</v>
      </c>
      <c r="J16" s="114"/>
      <c r="K16" s="114"/>
      <c r="L16" s="125" t="str">
        <f t="shared" si="0"/>
        <v/>
      </c>
      <c r="M16" s="64"/>
      <c r="N16" s="201" t="s">
        <v>11</v>
      </c>
      <c r="O16" s="201"/>
      <c r="P16" s="137">
        <v>6.0000000000000001E-3</v>
      </c>
      <c r="Q16" s="107"/>
      <c r="R16" s="107"/>
      <c r="S16" s="138">
        <f t="shared" si="1"/>
        <v>0</v>
      </c>
      <c r="T16" s="90"/>
      <c r="U16" s="87"/>
    </row>
    <row r="17" spans="2:21" ht="13.5" customHeight="1" x14ac:dyDescent="0.2">
      <c r="B17" s="83"/>
      <c r="C17" s="89"/>
      <c r="D17" s="235"/>
      <c r="E17" s="66">
        <v>121</v>
      </c>
      <c r="F17" s="196" t="s">
        <v>169</v>
      </c>
      <c r="G17" s="196"/>
      <c r="H17" s="196"/>
      <c r="I17" s="66">
        <v>1.5</v>
      </c>
      <c r="J17" s="114"/>
      <c r="K17" s="114"/>
      <c r="L17" s="125" t="str">
        <f t="shared" si="0"/>
        <v/>
      </c>
      <c r="M17" s="64"/>
      <c r="N17" s="201" t="s">
        <v>12</v>
      </c>
      <c r="O17" s="201"/>
      <c r="P17" s="137">
        <v>1.2999999999999999E-2</v>
      </c>
      <c r="Q17" s="107"/>
      <c r="R17" s="107"/>
      <c r="S17" s="138">
        <f t="shared" si="1"/>
        <v>0</v>
      </c>
      <c r="T17" s="90"/>
      <c r="U17" s="87"/>
    </row>
    <row r="18" spans="2:21" ht="13.5" customHeight="1" x14ac:dyDescent="0.2">
      <c r="B18" s="83"/>
      <c r="C18" s="89"/>
      <c r="D18" s="235"/>
      <c r="E18" s="66">
        <v>121</v>
      </c>
      <c r="F18" s="198" t="s">
        <v>190</v>
      </c>
      <c r="G18" s="198"/>
      <c r="H18" s="198"/>
      <c r="I18" s="66">
        <v>1.5</v>
      </c>
      <c r="J18" s="114"/>
      <c r="K18" s="114"/>
      <c r="L18" s="125" t="str">
        <f t="shared" si="0"/>
        <v/>
      </c>
      <c r="M18" s="64"/>
      <c r="N18" s="201" t="s">
        <v>13</v>
      </c>
      <c r="O18" s="201"/>
      <c r="P18" s="156">
        <v>0.01</v>
      </c>
      <c r="Q18" s="107"/>
      <c r="R18" s="107"/>
      <c r="S18" s="138">
        <f t="shared" si="1"/>
        <v>0</v>
      </c>
      <c r="T18" s="90"/>
      <c r="U18" s="87"/>
    </row>
    <row r="19" spans="2:21" ht="13.5" customHeight="1" x14ac:dyDescent="0.2">
      <c r="B19" s="83"/>
      <c r="C19" s="89"/>
      <c r="D19" s="235"/>
      <c r="E19" s="66">
        <v>119</v>
      </c>
      <c r="F19" s="196" t="s">
        <v>84</v>
      </c>
      <c r="G19" s="196"/>
      <c r="H19" s="196"/>
      <c r="I19" s="66">
        <v>3</v>
      </c>
      <c r="J19" s="114"/>
      <c r="K19" s="114"/>
      <c r="L19" s="125" t="str">
        <f>IF(J19&amp;K19="","",(J19+K19)/2/I19)</f>
        <v/>
      </c>
      <c r="M19" s="64"/>
      <c r="N19" s="201" t="s">
        <v>177</v>
      </c>
      <c r="O19" s="201"/>
      <c r="P19" s="137">
        <v>3.0000000000000001E-3</v>
      </c>
      <c r="Q19" s="107"/>
      <c r="R19" s="107"/>
      <c r="S19" s="138">
        <f t="shared" si="1"/>
        <v>0</v>
      </c>
      <c r="T19" s="90"/>
      <c r="U19" s="87"/>
    </row>
    <row r="20" spans="2:21" ht="13.5" customHeight="1" x14ac:dyDescent="0.2">
      <c r="B20" s="83"/>
      <c r="C20" s="89"/>
      <c r="D20" s="236"/>
      <c r="E20" s="66">
        <v>120</v>
      </c>
      <c r="F20" s="196" t="s">
        <v>14</v>
      </c>
      <c r="G20" s="196"/>
      <c r="H20" s="196"/>
      <c r="I20" s="66">
        <v>1.3</v>
      </c>
      <c r="J20" s="114"/>
      <c r="K20" s="114"/>
      <c r="L20" s="125" t="str">
        <f t="shared" si="0"/>
        <v/>
      </c>
      <c r="M20" s="64"/>
      <c r="N20" s="201" t="s">
        <v>59</v>
      </c>
      <c r="O20" s="201"/>
      <c r="P20" s="139">
        <v>8.2999999999999998E-5</v>
      </c>
      <c r="Q20" s="107"/>
      <c r="R20" s="107"/>
      <c r="S20" s="138">
        <f t="shared" si="1"/>
        <v>0</v>
      </c>
      <c r="T20" s="90"/>
      <c r="U20" s="87"/>
    </row>
    <row r="21" spans="2:21" ht="15.75" customHeight="1" x14ac:dyDescent="0.3">
      <c r="B21" s="83"/>
      <c r="C21" s="89"/>
      <c r="D21" s="238" t="s">
        <v>86</v>
      </c>
      <c r="E21" s="67">
        <v>145</v>
      </c>
      <c r="F21" s="197" t="s">
        <v>170</v>
      </c>
      <c r="G21" s="197"/>
      <c r="H21" s="197"/>
      <c r="I21" s="67">
        <v>7</v>
      </c>
      <c r="J21" s="114"/>
      <c r="K21" s="165"/>
      <c r="L21" s="125" t="str">
        <f>IF(J21="","",J21/I21)</f>
        <v/>
      </c>
      <c r="M21" s="64"/>
      <c r="N21" s="204" t="s">
        <v>17</v>
      </c>
      <c r="O21" s="204"/>
      <c r="P21" s="204"/>
      <c r="Q21" s="204"/>
      <c r="R21" s="204"/>
      <c r="S21" s="140">
        <f>SUM(S14:S20)</f>
        <v>0</v>
      </c>
      <c r="T21" s="90"/>
      <c r="U21" s="87"/>
    </row>
    <row r="22" spans="2:21" ht="13.5" customHeight="1" x14ac:dyDescent="0.2">
      <c r="B22" s="83"/>
      <c r="C22" s="89"/>
      <c r="D22" s="238"/>
      <c r="E22" s="67">
        <v>146</v>
      </c>
      <c r="F22" s="197" t="s">
        <v>89</v>
      </c>
      <c r="G22" s="197"/>
      <c r="H22" s="197"/>
      <c r="I22" s="67">
        <v>7</v>
      </c>
      <c r="J22" s="114"/>
      <c r="K22" s="165"/>
      <c r="L22" s="125" t="str">
        <f>IF(J22="","",J22/I22)</f>
        <v/>
      </c>
      <c r="M22" s="64"/>
      <c r="N22" s="64"/>
      <c r="O22" s="64"/>
      <c r="P22" s="64"/>
      <c r="Q22" s="64"/>
      <c r="R22" s="64"/>
      <c r="S22" s="64"/>
      <c r="T22" s="90"/>
      <c r="U22" s="87"/>
    </row>
    <row r="23" spans="2:21" ht="17.25" customHeight="1" x14ac:dyDescent="0.3">
      <c r="B23" s="83"/>
      <c r="C23" s="89"/>
      <c r="D23" s="238"/>
      <c r="E23" s="67">
        <v>139</v>
      </c>
      <c r="F23" s="197" t="s">
        <v>91</v>
      </c>
      <c r="G23" s="197"/>
      <c r="H23" s="197"/>
      <c r="I23" s="67">
        <v>7</v>
      </c>
      <c r="J23" s="114"/>
      <c r="K23" s="165"/>
      <c r="L23" s="125" t="str">
        <f>IF(J23="","",J23/I23)</f>
        <v/>
      </c>
      <c r="M23" s="64"/>
      <c r="N23" s="225" t="s">
        <v>255</v>
      </c>
      <c r="O23" s="226"/>
      <c r="P23" s="226"/>
      <c r="Q23" s="226"/>
      <c r="R23" s="223" t="s">
        <v>186</v>
      </c>
      <c r="S23" s="224"/>
      <c r="T23" s="90"/>
      <c r="U23" s="87"/>
    </row>
    <row r="24" spans="2:21" ht="13.5" customHeight="1" x14ac:dyDescent="0.2">
      <c r="B24" s="83"/>
      <c r="C24" s="89"/>
      <c r="D24" s="195" t="s">
        <v>95</v>
      </c>
      <c r="E24" s="66">
        <v>140</v>
      </c>
      <c r="F24" s="196" t="s">
        <v>96</v>
      </c>
      <c r="G24" s="196"/>
      <c r="H24" s="196"/>
      <c r="I24" s="66">
        <v>7</v>
      </c>
      <c r="J24" s="114"/>
      <c r="K24" s="114"/>
      <c r="L24" s="125" t="str">
        <f t="shared" ref="L24:L25" si="2">IF(J24&amp;K24="","",(J24+K24)/2/I24)</f>
        <v/>
      </c>
      <c r="M24" s="64"/>
      <c r="N24" s="141" t="s">
        <v>1</v>
      </c>
      <c r="O24" s="136" t="s">
        <v>4</v>
      </c>
      <c r="P24" s="136" t="s">
        <v>256</v>
      </c>
      <c r="Q24" s="136" t="s">
        <v>23</v>
      </c>
      <c r="R24" s="136" t="s">
        <v>257</v>
      </c>
      <c r="S24" s="136" t="s">
        <v>24</v>
      </c>
      <c r="T24" s="90"/>
      <c r="U24" s="87"/>
    </row>
    <row r="25" spans="2:21" ht="13.5" customHeight="1" x14ac:dyDescent="0.2">
      <c r="B25" s="83"/>
      <c r="C25" s="89"/>
      <c r="D25" s="195"/>
      <c r="E25" s="66">
        <v>142</v>
      </c>
      <c r="F25" s="196" t="s">
        <v>98</v>
      </c>
      <c r="G25" s="196"/>
      <c r="H25" s="196"/>
      <c r="I25" s="66">
        <v>7</v>
      </c>
      <c r="J25" s="114"/>
      <c r="K25" s="166"/>
      <c r="L25" s="125" t="str">
        <f t="shared" si="2"/>
        <v/>
      </c>
      <c r="M25" s="64"/>
      <c r="N25" s="142" t="s">
        <v>26</v>
      </c>
      <c r="O25" s="143">
        <v>0.05</v>
      </c>
      <c r="P25" s="107"/>
      <c r="Q25" s="173">
        <f>O25*P25</f>
        <v>0</v>
      </c>
      <c r="R25" s="107"/>
      <c r="S25" s="144">
        <f>R25*O25</f>
        <v>0</v>
      </c>
      <c r="T25" s="90"/>
      <c r="U25" s="87"/>
    </row>
    <row r="26" spans="2:21" ht="13.5" customHeight="1" x14ac:dyDescent="0.2">
      <c r="B26" s="83"/>
      <c r="C26" s="89"/>
      <c r="D26" s="195"/>
      <c r="E26" s="66">
        <v>144</v>
      </c>
      <c r="F26" s="196" t="s">
        <v>171</v>
      </c>
      <c r="G26" s="196"/>
      <c r="H26" s="196"/>
      <c r="I26" s="66">
        <v>7</v>
      </c>
      <c r="J26" s="114"/>
      <c r="K26" s="114"/>
      <c r="L26" s="125" t="str">
        <f>IF(J26&amp;K26="","",(J26+K26)/2/I26)</f>
        <v/>
      </c>
      <c r="M26" s="64"/>
      <c r="N26" s="142" t="s">
        <v>11</v>
      </c>
      <c r="O26" s="143">
        <v>0.05</v>
      </c>
      <c r="P26" s="107"/>
      <c r="Q26" s="173">
        <f t="shared" ref="Q26:Q33" si="3">O26*P26</f>
        <v>0</v>
      </c>
      <c r="R26" s="107"/>
      <c r="S26" s="144">
        <f t="shared" ref="S26:S33" si="4">R26*O26</f>
        <v>0</v>
      </c>
      <c r="T26" s="90"/>
      <c r="U26" s="87"/>
    </row>
    <row r="27" spans="2:21" ht="13.5" customHeight="1" x14ac:dyDescent="0.2">
      <c r="B27" s="83"/>
      <c r="C27" s="89"/>
      <c r="D27" s="238" t="s">
        <v>102</v>
      </c>
      <c r="E27" s="67">
        <v>155</v>
      </c>
      <c r="F27" s="68" t="s">
        <v>172</v>
      </c>
      <c r="G27" s="69" t="s">
        <v>204</v>
      </c>
      <c r="H27" s="115" t="s">
        <v>54</v>
      </c>
      <c r="I27" s="67">
        <f>IF(H27="Ja",3,2.5)</f>
        <v>3</v>
      </c>
      <c r="J27" s="114"/>
      <c r="K27" s="114"/>
      <c r="L27" s="125" t="str">
        <f t="shared" ref="L27:L28" si="5">IF(J27&amp;K27="","",(J27+K27)/2/I27)</f>
        <v/>
      </c>
      <c r="M27" s="64"/>
      <c r="N27" s="142" t="s">
        <v>13</v>
      </c>
      <c r="O27" s="143">
        <v>0.05</v>
      </c>
      <c r="P27" s="107"/>
      <c r="Q27" s="173">
        <f t="shared" si="3"/>
        <v>0</v>
      </c>
      <c r="R27" s="107"/>
      <c r="S27" s="144">
        <f t="shared" si="4"/>
        <v>0</v>
      </c>
      <c r="T27" s="90"/>
      <c r="U27" s="87"/>
    </row>
    <row r="28" spans="2:21" ht="13.5" customHeight="1" x14ac:dyDescent="0.2">
      <c r="B28" s="83"/>
      <c r="C28" s="89"/>
      <c r="D28" s="238"/>
      <c r="E28" s="67">
        <v>156</v>
      </c>
      <c r="F28" s="68" t="s">
        <v>173</v>
      </c>
      <c r="G28" s="69" t="s">
        <v>204</v>
      </c>
      <c r="H28" s="115" t="s">
        <v>54</v>
      </c>
      <c r="I28" s="67">
        <f>IF(H28="Ja",3,2.5)</f>
        <v>3</v>
      </c>
      <c r="J28" s="114"/>
      <c r="K28" s="114"/>
      <c r="L28" s="125" t="str">
        <f t="shared" si="5"/>
        <v/>
      </c>
      <c r="M28" s="64"/>
      <c r="N28" s="142" t="s">
        <v>30</v>
      </c>
      <c r="O28" s="143">
        <v>0.08</v>
      </c>
      <c r="P28" s="107"/>
      <c r="Q28" s="173">
        <f t="shared" si="3"/>
        <v>0</v>
      </c>
      <c r="R28" s="107"/>
      <c r="S28" s="144">
        <f t="shared" si="4"/>
        <v>0</v>
      </c>
      <c r="T28" s="90"/>
      <c r="U28" s="87"/>
    </row>
    <row r="29" spans="2:21" ht="13.5" customHeight="1" x14ac:dyDescent="0.2">
      <c r="B29" s="83"/>
      <c r="C29" s="89"/>
      <c r="D29" s="238"/>
      <c r="E29" s="67">
        <v>157</v>
      </c>
      <c r="F29" s="68" t="s">
        <v>174</v>
      </c>
      <c r="G29" s="69" t="s">
        <v>204</v>
      </c>
      <c r="H29" s="115" t="s">
        <v>54</v>
      </c>
      <c r="I29" s="67">
        <f>IF(H29="Ja",20,18)</f>
        <v>20</v>
      </c>
      <c r="J29" s="71"/>
      <c r="K29" s="114"/>
      <c r="L29" s="125" t="str">
        <f>IF(K29="","",K29/I29)</f>
        <v/>
      </c>
      <c r="M29" s="64"/>
      <c r="N29" s="142" t="s">
        <v>32</v>
      </c>
      <c r="O29" s="143">
        <v>7.0000000000000007E-2</v>
      </c>
      <c r="P29" s="107"/>
      <c r="Q29" s="173">
        <f t="shared" si="3"/>
        <v>0</v>
      </c>
      <c r="R29" s="107"/>
      <c r="S29" s="144">
        <f t="shared" si="4"/>
        <v>0</v>
      </c>
      <c r="T29" s="90"/>
      <c r="U29" s="87"/>
    </row>
    <row r="30" spans="2:21" ht="13.5" customHeight="1" x14ac:dyDescent="0.2">
      <c r="B30" s="83"/>
      <c r="C30" s="89"/>
      <c r="D30" s="238"/>
      <c r="E30" s="67">
        <v>157</v>
      </c>
      <c r="F30" s="68" t="s">
        <v>209</v>
      </c>
      <c r="G30" s="69" t="s">
        <v>204</v>
      </c>
      <c r="H30" s="115" t="s">
        <v>54</v>
      </c>
      <c r="I30" s="67">
        <f>IF(H30="Ja",20,18)</f>
        <v>20</v>
      </c>
      <c r="J30" s="114"/>
      <c r="K30" s="114"/>
      <c r="L30" s="125" t="str">
        <f t="shared" ref="L30:L33" si="6">IF(J30&amp;K30="","",(J30+K30)/2/I30)</f>
        <v/>
      </c>
      <c r="M30" s="64"/>
      <c r="N30" s="142" t="s">
        <v>34</v>
      </c>
      <c r="O30" s="143">
        <v>7.0000000000000007E-2</v>
      </c>
      <c r="P30" s="107"/>
      <c r="Q30" s="173">
        <f t="shared" si="3"/>
        <v>0</v>
      </c>
      <c r="R30" s="107"/>
      <c r="S30" s="144">
        <f t="shared" si="4"/>
        <v>0</v>
      </c>
      <c r="T30" s="90"/>
      <c r="U30" s="87"/>
    </row>
    <row r="31" spans="2:21" ht="13.5" customHeight="1" x14ac:dyDescent="0.2">
      <c r="B31" s="83"/>
      <c r="C31" s="89"/>
      <c r="D31" s="238"/>
      <c r="E31" s="67">
        <v>184</v>
      </c>
      <c r="F31" s="68" t="s">
        <v>254</v>
      </c>
      <c r="G31" s="69" t="s">
        <v>204</v>
      </c>
      <c r="H31" s="115" t="s">
        <v>54</v>
      </c>
      <c r="I31" s="67">
        <f>IF(H31="Ja",20,18)</f>
        <v>20</v>
      </c>
      <c r="J31" s="114"/>
      <c r="K31" s="114"/>
      <c r="L31" s="125" t="str">
        <f t="shared" si="6"/>
        <v/>
      </c>
      <c r="M31" s="64"/>
      <c r="N31" s="145" t="s">
        <v>179</v>
      </c>
      <c r="O31" s="143">
        <v>0.16</v>
      </c>
      <c r="P31" s="107"/>
      <c r="Q31" s="173">
        <f t="shared" si="3"/>
        <v>0</v>
      </c>
      <c r="R31" s="107"/>
      <c r="S31" s="144">
        <f t="shared" si="4"/>
        <v>0</v>
      </c>
      <c r="T31" s="90"/>
      <c r="U31" s="87"/>
    </row>
    <row r="32" spans="2:21" ht="13.5" customHeight="1" x14ac:dyDescent="0.2">
      <c r="B32" s="83"/>
      <c r="C32" s="89"/>
      <c r="D32" s="238"/>
      <c r="E32" s="167" t="s">
        <v>252</v>
      </c>
      <c r="F32" s="197" t="s">
        <v>253</v>
      </c>
      <c r="G32" s="197"/>
      <c r="H32" s="197"/>
      <c r="I32" s="67">
        <v>8</v>
      </c>
      <c r="J32" s="114"/>
      <c r="K32" s="114"/>
      <c r="L32" s="125" t="str">
        <f t="shared" si="6"/>
        <v/>
      </c>
      <c r="M32" s="64"/>
      <c r="N32" s="145" t="s">
        <v>180</v>
      </c>
      <c r="O32" s="143">
        <v>0.36</v>
      </c>
      <c r="P32" s="107"/>
      <c r="Q32" s="173">
        <f t="shared" si="3"/>
        <v>0</v>
      </c>
      <c r="R32" s="107"/>
      <c r="S32" s="144">
        <f t="shared" si="4"/>
        <v>0</v>
      </c>
      <c r="T32" s="90"/>
      <c r="U32" s="87"/>
    </row>
    <row r="33" spans="2:23" ht="13.5" customHeight="1" x14ac:dyDescent="0.2">
      <c r="B33" s="83"/>
      <c r="C33" s="89"/>
      <c r="D33" s="237" t="s">
        <v>110</v>
      </c>
      <c r="E33" s="66">
        <v>160</v>
      </c>
      <c r="F33" s="126" t="s">
        <v>111</v>
      </c>
      <c r="G33" s="127" t="s">
        <v>204</v>
      </c>
      <c r="H33" s="115" t="s">
        <v>54</v>
      </c>
      <c r="I33" s="66">
        <f>IF(H33="Ja",100,80)</f>
        <v>100</v>
      </c>
      <c r="J33" s="114"/>
      <c r="K33" s="114"/>
      <c r="L33" s="125" t="str">
        <f t="shared" si="6"/>
        <v/>
      </c>
      <c r="M33" s="64"/>
      <c r="N33" s="142" t="s">
        <v>37</v>
      </c>
      <c r="O33" s="146">
        <v>0.2</v>
      </c>
      <c r="P33" s="107"/>
      <c r="Q33" s="173">
        <f t="shared" si="3"/>
        <v>0</v>
      </c>
      <c r="R33" s="107"/>
      <c r="S33" s="144">
        <f t="shared" si="4"/>
        <v>0</v>
      </c>
      <c r="T33" s="90"/>
      <c r="U33" s="87"/>
    </row>
    <row r="34" spans="2:23" ht="15" customHeight="1" x14ac:dyDescent="0.3">
      <c r="B34" s="83"/>
      <c r="C34" s="89"/>
      <c r="D34" s="237"/>
      <c r="E34" s="66">
        <v>175</v>
      </c>
      <c r="F34" s="126" t="s">
        <v>210</v>
      </c>
      <c r="G34" s="127" t="s">
        <v>204</v>
      </c>
      <c r="H34" s="115" t="s">
        <v>54</v>
      </c>
      <c r="I34" s="66">
        <f>IF(H34="Ja",690,550)</f>
        <v>690</v>
      </c>
      <c r="J34" s="71"/>
      <c r="K34" s="114"/>
      <c r="L34" s="125" t="str">
        <f>IF(K34="","",K34/I34)</f>
        <v/>
      </c>
      <c r="M34" s="64"/>
      <c r="N34" s="215" t="s">
        <v>220</v>
      </c>
      <c r="O34" s="215"/>
      <c r="P34" s="147" t="s">
        <v>21</v>
      </c>
      <c r="Q34" s="148">
        <f>SUM(Q25:Q33)</f>
        <v>0</v>
      </c>
      <c r="R34" s="147" t="s">
        <v>22</v>
      </c>
      <c r="S34" s="148">
        <f>SUM(S25:S33)</f>
        <v>0</v>
      </c>
      <c r="T34" s="90"/>
      <c r="U34" s="87"/>
    </row>
    <row r="35" spans="2:23" ht="13.5" customHeight="1" x14ac:dyDescent="0.2">
      <c r="B35" s="83"/>
      <c r="C35" s="89"/>
      <c r="D35" s="237"/>
      <c r="E35" s="66">
        <v>176</v>
      </c>
      <c r="F35" s="128" t="s">
        <v>260</v>
      </c>
      <c r="G35" s="127" t="s">
        <v>204</v>
      </c>
      <c r="H35" s="115" t="s">
        <v>54</v>
      </c>
      <c r="I35" s="66">
        <f>IF(H35="Ja",1750,1400)</f>
        <v>1750</v>
      </c>
      <c r="J35" s="71"/>
      <c r="K35" s="114"/>
      <c r="L35" s="125" t="str">
        <f t="shared" ref="L35" si="7">IF(K35="","",K35/I35)</f>
        <v/>
      </c>
      <c r="M35" s="64"/>
      <c r="N35" s="64"/>
      <c r="O35" s="64"/>
      <c r="P35" s="64"/>
      <c r="Q35" s="64"/>
      <c r="R35" s="64"/>
      <c r="S35" s="64"/>
      <c r="T35" s="90"/>
      <c r="U35" s="87"/>
    </row>
    <row r="36" spans="2:23" ht="13.5" customHeight="1" x14ac:dyDescent="0.3">
      <c r="B36" s="83"/>
      <c r="C36" s="89"/>
      <c r="D36" s="237"/>
      <c r="E36" s="66">
        <v>168</v>
      </c>
      <c r="F36" s="196" t="s">
        <v>205</v>
      </c>
      <c r="G36" s="196"/>
      <c r="H36" s="196"/>
      <c r="I36" s="66">
        <v>40</v>
      </c>
      <c r="J36" s="114"/>
      <c r="K36" s="114"/>
      <c r="L36" s="125" t="str">
        <f t="shared" ref="L36" si="8">IF(J36&amp;K36="","",(J36+K36)/2/I36)</f>
        <v/>
      </c>
      <c r="M36" s="64"/>
      <c r="N36" s="207" t="s">
        <v>194</v>
      </c>
      <c r="O36" s="208"/>
      <c r="P36" s="202" t="s">
        <v>218</v>
      </c>
      <c r="Q36" s="202"/>
      <c r="R36" s="202"/>
      <c r="S36" s="203"/>
      <c r="T36" s="90"/>
      <c r="U36" s="87"/>
    </row>
    <row r="37" spans="2:23" ht="13.5" customHeight="1" x14ac:dyDescent="0.25">
      <c r="B37" s="83"/>
      <c r="C37" s="89"/>
      <c r="D37" s="237"/>
      <c r="E37" s="66">
        <v>168</v>
      </c>
      <c r="F37" s="196" t="s">
        <v>206</v>
      </c>
      <c r="G37" s="196"/>
      <c r="H37" s="196"/>
      <c r="I37" s="66">
        <v>20</v>
      </c>
      <c r="J37" s="114"/>
      <c r="K37" s="114"/>
      <c r="L37" s="125" t="str">
        <f>IF(J37&amp;K37="","",(J37+K37)/2/I37)</f>
        <v/>
      </c>
      <c r="M37" s="64"/>
      <c r="N37" s="206" t="s">
        <v>196</v>
      </c>
      <c r="O37" s="205" t="s">
        <v>181</v>
      </c>
      <c r="P37" s="209" t="s">
        <v>259</v>
      </c>
      <c r="Q37" s="211" t="s">
        <v>195</v>
      </c>
      <c r="R37" s="212"/>
      <c r="S37" s="200" t="s">
        <v>44</v>
      </c>
      <c r="T37" s="90"/>
      <c r="U37" s="87"/>
    </row>
    <row r="38" spans="2:23" ht="13.5" customHeight="1" x14ac:dyDescent="0.2">
      <c r="B38" s="83"/>
      <c r="C38" s="89"/>
      <c r="D38" s="237"/>
      <c r="E38" s="66">
        <v>174</v>
      </c>
      <c r="F38" s="196" t="s">
        <v>211</v>
      </c>
      <c r="G38" s="196"/>
      <c r="H38" s="196"/>
      <c r="I38" s="66">
        <v>300</v>
      </c>
      <c r="J38" s="71"/>
      <c r="K38" s="114"/>
      <c r="L38" s="125" t="str">
        <f>IF(K38="","",K38/I38)</f>
        <v/>
      </c>
      <c r="M38" s="64"/>
      <c r="N38" s="206"/>
      <c r="O38" s="205"/>
      <c r="P38" s="210"/>
      <c r="Q38" s="136" t="s">
        <v>42</v>
      </c>
      <c r="R38" s="136" t="s">
        <v>43</v>
      </c>
      <c r="S38" s="200"/>
      <c r="T38" s="90"/>
      <c r="U38" s="87"/>
      <c r="W38" s="95"/>
    </row>
    <row r="39" spans="2:23" ht="13.5" customHeight="1" x14ac:dyDescent="0.2">
      <c r="B39" s="83"/>
      <c r="C39" s="89"/>
      <c r="D39" s="237"/>
      <c r="E39" s="66">
        <v>174</v>
      </c>
      <c r="F39" s="196" t="s">
        <v>212</v>
      </c>
      <c r="G39" s="196"/>
      <c r="H39" s="196"/>
      <c r="I39" s="66">
        <v>240</v>
      </c>
      <c r="J39" s="71"/>
      <c r="K39" s="114"/>
      <c r="L39" s="125" t="str">
        <f t="shared" ref="L39:L40" si="9">IF(K39="","",K39/I39)</f>
        <v/>
      </c>
      <c r="M39" s="64"/>
      <c r="N39" s="145" t="s">
        <v>197</v>
      </c>
      <c r="O39" s="153"/>
      <c r="P39" s="153"/>
      <c r="Q39" s="153"/>
      <c r="R39" s="153"/>
      <c r="S39" s="154">
        <f>SUM(O39:R39)</f>
        <v>0</v>
      </c>
      <c r="T39" s="90"/>
      <c r="U39" s="87"/>
      <c r="W39" s="93"/>
    </row>
    <row r="40" spans="2:23" ht="13.5" customHeight="1" x14ac:dyDescent="0.2">
      <c r="B40" s="83"/>
      <c r="C40" s="89"/>
      <c r="D40" s="237"/>
      <c r="E40" s="66">
        <v>174</v>
      </c>
      <c r="F40" s="196" t="s">
        <v>213</v>
      </c>
      <c r="G40" s="196"/>
      <c r="H40" s="196"/>
      <c r="I40" s="66">
        <v>150</v>
      </c>
      <c r="J40" s="71"/>
      <c r="K40" s="114"/>
      <c r="L40" s="125" t="str">
        <f t="shared" si="9"/>
        <v/>
      </c>
      <c r="M40" s="64"/>
      <c r="N40" s="137" t="s">
        <v>198</v>
      </c>
      <c r="O40" s="153"/>
      <c r="P40" s="153"/>
      <c r="Q40" s="153"/>
      <c r="R40" s="153"/>
      <c r="S40" s="154">
        <f t="shared" ref="S40:S41" si="10">SUM(O40:R40)</f>
        <v>0</v>
      </c>
      <c r="T40" s="90"/>
      <c r="U40" s="87"/>
      <c r="W40" s="93"/>
    </row>
    <row r="41" spans="2:23" ht="13.5" customHeight="1" x14ac:dyDescent="0.2">
      <c r="B41" s="83"/>
      <c r="C41" s="89"/>
      <c r="D41" s="194" t="s">
        <v>214</v>
      </c>
      <c r="E41" s="67">
        <v>170</v>
      </c>
      <c r="F41" s="197" t="s">
        <v>122</v>
      </c>
      <c r="G41" s="197"/>
      <c r="H41" s="197"/>
      <c r="I41" s="67">
        <v>40</v>
      </c>
      <c r="J41" s="71"/>
      <c r="K41" s="114"/>
      <c r="L41" s="125" t="str">
        <f>IF(K41="","",K41/I41)</f>
        <v/>
      </c>
      <c r="M41" s="64"/>
      <c r="N41" s="137" t="s">
        <v>199</v>
      </c>
      <c r="O41" s="153"/>
      <c r="P41" s="153"/>
      <c r="Q41" s="153"/>
      <c r="R41" s="153"/>
      <c r="S41" s="154">
        <f t="shared" si="10"/>
        <v>0</v>
      </c>
      <c r="T41" s="90"/>
      <c r="U41" s="87"/>
      <c r="W41" s="93"/>
    </row>
    <row r="42" spans="2:23" ht="13.5" customHeight="1" x14ac:dyDescent="0.2">
      <c r="B42" s="83"/>
      <c r="C42" s="89"/>
      <c r="D42" s="194"/>
      <c r="E42" s="67">
        <v>171</v>
      </c>
      <c r="F42" s="197" t="s">
        <v>124</v>
      </c>
      <c r="G42" s="197"/>
      <c r="H42" s="197"/>
      <c r="I42" s="67">
        <v>25</v>
      </c>
      <c r="J42" s="71"/>
      <c r="K42" s="114"/>
      <c r="L42" s="125" t="str">
        <f t="shared" ref="L42" si="11">IF(K42="","",K42/I42)</f>
        <v/>
      </c>
      <c r="M42" s="64"/>
      <c r="N42" s="137" t="s">
        <v>200</v>
      </c>
      <c r="O42" s="153"/>
      <c r="P42" s="153"/>
      <c r="Q42" s="153"/>
      <c r="R42" s="153"/>
      <c r="S42" s="154">
        <f>SUM(O42:R42)</f>
        <v>0</v>
      </c>
      <c r="T42" s="90"/>
      <c r="U42" s="87"/>
      <c r="W42" s="93"/>
    </row>
    <row r="43" spans="2:23" ht="18" customHeight="1" x14ac:dyDescent="0.3">
      <c r="B43" s="83"/>
      <c r="C43" s="89"/>
      <c r="D43" s="233" t="s">
        <v>219</v>
      </c>
      <c r="E43" s="233"/>
      <c r="F43" s="233"/>
      <c r="G43" s="233"/>
      <c r="H43" s="233"/>
      <c r="I43" s="233"/>
      <c r="J43" s="233"/>
      <c r="K43" s="232">
        <f>SUM(L12:L42)</f>
        <v>0</v>
      </c>
      <c r="L43" s="232"/>
      <c r="M43" s="70"/>
      <c r="N43" s="164" t="s">
        <v>44</v>
      </c>
      <c r="O43" s="151">
        <f>SUM(O39:O42)</f>
        <v>0</v>
      </c>
      <c r="P43" s="151">
        <f t="shared" ref="P43:R43" si="12">SUM(P39:P42)</f>
        <v>0</v>
      </c>
      <c r="Q43" s="151">
        <f t="shared" si="12"/>
        <v>0</v>
      </c>
      <c r="R43" s="151">
        <f t="shared" si="12"/>
        <v>0</v>
      </c>
      <c r="S43" s="152">
        <f>SUM(S39:S42)</f>
        <v>0</v>
      </c>
      <c r="T43" s="90"/>
      <c r="U43" s="96"/>
      <c r="V43" s="88"/>
      <c r="W43" s="93"/>
    </row>
    <row r="44" spans="2:23" s="88" customFormat="1" ht="3" customHeight="1" thickBot="1" x14ac:dyDescent="0.25">
      <c r="B44" s="97"/>
      <c r="C44" s="98"/>
      <c r="D44" s="99"/>
      <c r="E44" s="99"/>
      <c r="F44" s="99"/>
      <c r="G44" s="99"/>
      <c r="H44" s="99"/>
      <c r="I44" s="99"/>
      <c r="J44" s="99"/>
      <c r="K44" s="99"/>
      <c r="L44" s="99"/>
      <c r="M44" s="99"/>
      <c r="N44" s="99"/>
      <c r="O44" s="99"/>
      <c r="P44" s="99"/>
      <c r="Q44" s="99"/>
      <c r="R44" s="99"/>
      <c r="S44" s="99"/>
      <c r="T44" s="150"/>
      <c r="U44" s="96"/>
    </row>
    <row r="45" spans="2:23" s="88" customFormat="1" ht="3.75" customHeight="1" thickBot="1" x14ac:dyDescent="0.25">
      <c r="B45" s="100"/>
      <c r="C45" s="101"/>
      <c r="D45" s="102"/>
      <c r="E45" s="101"/>
      <c r="F45" s="102"/>
      <c r="G45" s="102"/>
      <c r="H45" s="102"/>
      <c r="I45" s="102"/>
      <c r="J45" s="102"/>
      <c r="K45" s="102"/>
      <c r="L45" s="102"/>
      <c r="M45" s="101"/>
      <c r="N45" s="102"/>
      <c r="O45" s="102"/>
      <c r="P45" s="102"/>
      <c r="Q45" s="102"/>
      <c r="R45" s="102"/>
      <c r="S45" s="103"/>
      <c r="T45" s="102"/>
      <c r="U45" s="104"/>
    </row>
    <row r="46" spans="2:23" hidden="1" x14ac:dyDescent="0.2"/>
    <row r="47" spans="2:23" s="88" customFormat="1" ht="3" hidden="1" customHeight="1" thickBot="1" x14ac:dyDescent="0.25">
      <c r="B47" s="97"/>
      <c r="C47" s="98"/>
      <c r="D47" s="99"/>
      <c r="E47" s="99"/>
      <c r="F47" s="99"/>
      <c r="G47" s="99"/>
      <c r="H47" s="99"/>
      <c r="I47" s="99"/>
      <c r="J47" s="99"/>
      <c r="K47" s="99"/>
      <c r="L47" s="99"/>
      <c r="M47" s="99"/>
      <c r="N47" s="99"/>
      <c r="O47" s="99"/>
      <c r="P47" s="99"/>
      <c r="Q47" s="99"/>
      <c r="R47" s="99"/>
      <c r="S47" s="99"/>
      <c r="T47" s="150"/>
      <c r="U47" s="96"/>
    </row>
    <row r="48" spans="2:23" s="88" customFormat="1" ht="3.75" hidden="1" customHeight="1" thickBot="1" x14ac:dyDescent="0.25">
      <c r="B48" s="100"/>
      <c r="C48" s="101"/>
      <c r="D48" s="102"/>
      <c r="E48" s="101"/>
      <c r="F48" s="102"/>
      <c r="G48" s="102"/>
      <c r="H48" s="102"/>
      <c r="I48" s="102"/>
      <c r="J48" s="102"/>
      <c r="K48" s="102"/>
      <c r="L48" s="102"/>
      <c r="M48" s="101"/>
      <c r="N48" s="102"/>
      <c r="O48" s="102"/>
      <c r="P48" s="102"/>
      <c r="Q48" s="102"/>
      <c r="R48" s="102"/>
      <c r="S48" s="103"/>
      <c r="T48" s="102"/>
      <c r="U48" s="104"/>
    </row>
    <row r="49" spans="6:12" hidden="1" x14ac:dyDescent="0.2"/>
    <row r="50" spans="6:12" hidden="1" x14ac:dyDescent="0.2"/>
    <row r="51" spans="6:12" hidden="1" x14ac:dyDescent="0.2"/>
    <row r="52" spans="6:12" hidden="1" x14ac:dyDescent="0.2"/>
    <row r="53" spans="6:12" hidden="1" x14ac:dyDescent="0.2">
      <c r="F53" s="108" t="s">
        <v>224</v>
      </c>
      <c r="G53" s="108"/>
      <c r="H53" s="108"/>
      <c r="I53" s="108"/>
      <c r="J53" s="116" t="str">
        <f>IF(P8&gt;P9,"Det mangler ","Det gjenstår")</f>
        <v>Det gjenstår</v>
      </c>
      <c r="K53" s="118">
        <f>IF(P8&gt;P9,P8-P9,ROUND(IF(P8&gt;P9,P8-P9,P9-P8),1))</f>
        <v>0</v>
      </c>
      <c r="L53" s="119"/>
    </row>
    <row r="54" spans="6:12" hidden="1" x14ac:dyDescent="0.2">
      <c r="F54" s="108" t="s">
        <v>225</v>
      </c>
      <c r="G54" s="108"/>
      <c r="H54" s="108"/>
      <c r="I54" s="108"/>
      <c r="J54" s="117"/>
      <c r="K54" s="108"/>
    </row>
    <row r="55" spans="6:12" hidden="1" x14ac:dyDescent="0.2">
      <c r="F55" s="108" t="s">
        <v>226</v>
      </c>
      <c r="G55" s="108"/>
      <c r="H55" s="108"/>
      <c r="I55" s="108"/>
      <c r="J55" s="116" t="str">
        <f>CONCATENATE(IF(P8&gt;P9,ROUND(P8-P9,1),ROUND(K53,1))," daa spredeareal")</f>
        <v>0 daa spredeareal</v>
      </c>
      <c r="K55" s="108"/>
    </row>
    <row r="56" spans="6:12" hidden="1" x14ac:dyDescent="0.2">
      <c r="F56" s="108" t="s">
        <v>227</v>
      </c>
      <c r="G56" s="108"/>
      <c r="H56" s="108"/>
      <c r="I56" s="108"/>
      <c r="J56" s="108"/>
      <c r="K56" s="108"/>
    </row>
    <row r="57" spans="6:12" x14ac:dyDescent="0.2">
      <c r="F57" s="108" t="s">
        <v>228</v>
      </c>
      <c r="G57" s="108"/>
      <c r="H57" s="108"/>
      <c r="I57" s="108"/>
      <c r="J57" s="108"/>
      <c r="K57" s="108"/>
    </row>
    <row r="58" spans="6:12" x14ac:dyDescent="0.2">
      <c r="F58" s="108" t="s">
        <v>229</v>
      </c>
      <c r="G58" s="108"/>
      <c r="H58" s="108"/>
      <c r="I58" s="108"/>
      <c r="J58" s="108"/>
      <c r="K58" s="108"/>
    </row>
    <row r="59" spans="6:12" x14ac:dyDescent="0.2">
      <c r="F59" s="108" t="s">
        <v>230</v>
      </c>
      <c r="G59" s="108"/>
      <c r="H59" s="108"/>
      <c r="I59" s="108"/>
      <c r="J59" s="108"/>
      <c r="K59" s="108"/>
    </row>
    <row r="60" spans="6:12" x14ac:dyDescent="0.2">
      <c r="F60" s="108" t="s">
        <v>231</v>
      </c>
      <c r="G60" s="108"/>
      <c r="H60" s="108"/>
      <c r="I60" s="108"/>
      <c r="J60" s="108"/>
      <c r="K60" s="108"/>
    </row>
    <row r="61" spans="6:12" x14ac:dyDescent="0.2">
      <c r="F61" s="108" t="s">
        <v>232</v>
      </c>
      <c r="G61" s="108"/>
      <c r="H61" s="108"/>
      <c r="I61" s="108"/>
      <c r="J61" s="108"/>
      <c r="K61" s="108"/>
    </row>
    <row r="62" spans="6:12" x14ac:dyDescent="0.2">
      <c r="F62" s="108" t="s">
        <v>233</v>
      </c>
      <c r="G62" s="108"/>
      <c r="H62" s="108"/>
      <c r="I62" s="108"/>
      <c r="J62" s="108"/>
      <c r="K62" s="108"/>
    </row>
    <row r="63" spans="6:12" x14ac:dyDescent="0.2">
      <c r="F63" s="108" t="s">
        <v>217</v>
      </c>
      <c r="G63" s="108"/>
      <c r="H63" s="108"/>
      <c r="I63" s="108"/>
      <c r="J63" s="108"/>
      <c r="K63" s="108"/>
    </row>
    <row r="64" spans="6:12" x14ac:dyDescent="0.2">
      <c r="F64" s="108" t="s">
        <v>234</v>
      </c>
      <c r="G64" s="108"/>
      <c r="H64" s="108"/>
      <c r="I64" s="108"/>
      <c r="J64" s="108"/>
      <c r="K64" s="108"/>
    </row>
    <row r="65" spans="6:11" x14ac:dyDescent="0.2">
      <c r="F65" s="108" t="s">
        <v>235</v>
      </c>
      <c r="G65" s="108"/>
      <c r="H65" s="108"/>
      <c r="I65" s="108"/>
      <c r="J65" s="108"/>
      <c r="K65" s="108"/>
    </row>
    <row r="66" spans="6:11" x14ac:dyDescent="0.2">
      <c r="F66" s="108" t="s">
        <v>236</v>
      </c>
      <c r="G66" s="108"/>
      <c r="H66" s="108"/>
      <c r="I66" s="108"/>
      <c r="J66" s="108"/>
      <c r="K66" s="108"/>
    </row>
    <row r="67" spans="6:11" x14ac:dyDescent="0.2">
      <c r="F67" s="108" t="s">
        <v>237</v>
      </c>
      <c r="G67" s="108"/>
      <c r="H67" s="108"/>
      <c r="I67" s="108"/>
      <c r="J67" s="108"/>
      <c r="K67" s="108"/>
    </row>
    <row r="68" spans="6:11" x14ac:dyDescent="0.2">
      <c r="F68" s="108" t="s">
        <v>238</v>
      </c>
      <c r="G68" s="108"/>
      <c r="H68" s="108"/>
      <c r="I68" s="108"/>
      <c r="J68" s="108"/>
      <c r="K68" s="108"/>
    </row>
    <row r="69" spans="6:11" x14ac:dyDescent="0.2">
      <c r="F69" s="108" t="s">
        <v>239</v>
      </c>
      <c r="G69" s="108"/>
      <c r="H69" s="108"/>
      <c r="I69" s="108"/>
      <c r="J69" s="108"/>
      <c r="K69" s="108"/>
    </row>
    <row r="70" spans="6:11" x14ac:dyDescent="0.2">
      <c r="F70" s="108" t="s">
        <v>240</v>
      </c>
      <c r="G70" s="108"/>
      <c r="H70" s="108"/>
      <c r="I70" s="108"/>
      <c r="J70" s="108"/>
      <c r="K70" s="108"/>
    </row>
    <row r="71" spans="6:11" x14ac:dyDescent="0.2">
      <c r="F71" s="108" t="s">
        <v>241</v>
      </c>
      <c r="G71" s="108"/>
      <c r="H71" s="108"/>
      <c r="I71" s="108"/>
      <c r="J71" s="108"/>
      <c r="K71" s="108"/>
    </row>
    <row r="72" spans="6:11" x14ac:dyDescent="0.2">
      <c r="F72" s="108" t="s">
        <v>242</v>
      </c>
      <c r="G72" s="108"/>
      <c r="H72" s="108"/>
      <c r="I72" s="108"/>
      <c r="J72" s="108"/>
      <c r="K72" s="108"/>
    </row>
    <row r="73" spans="6:11" x14ac:dyDescent="0.2">
      <c r="F73" s="108" t="s">
        <v>243</v>
      </c>
      <c r="G73" s="108"/>
      <c r="H73" s="108"/>
      <c r="I73" s="108"/>
      <c r="J73" s="108"/>
      <c r="K73" s="108"/>
    </row>
    <row r="74" spans="6:11" x14ac:dyDescent="0.2">
      <c r="F74" s="108" t="s">
        <v>244</v>
      </c>
      <c r="G74" s="108"/>
      <c r="H74" s="108"/>
      <c r="I74" s="108"/>
      <c r="J74" s="108"/>
      <c r="K74" s="108"/>
    </row>
    <row r="75" spans="6:11" x14ac:dyDescent="0.2">
      <c r="F75" s="108" t="s">
        <v>245</v>
      </c>
      <c r="G75" s="108"/>
      <c r="H75" s="108"/>
      <c r="I75" s="108"/>
      <c r="J75" s="108"/>
      <c r="K75" s="108"/>
    </row>
    <row r="76" spans="6:11" x14ac:dyDescent="0.2">
      <c r="F76" s="108" t="s">
        <v>246</v>
      </c>
      <c r="G76" s="108"/>
      <c r="H76" s="108"/>
      <c r="I76" s="108"/>
      <c r="J76" s="108"/>
      <c r="K76" s="108"/>
    </row>
    <row r="77" spans="6:11" x14ac:dyDescent="0.2">
      <c r="F77" s="108" t="s">
        <v>247</v>
      </c>
      <c r="G77" s="108"/>
      <c r="H77" s="108"/>
      <c r="I77" s="108"/>
      <c r="J77" s="108"/>
      <c r="K77" s="108"/>
    </row>
    <row r="78" spans="6:11" x14ac:dyDescent="0.2">
      <c r="F78" s="108" t="s">
        <v>248</v>
      </c>
      <c r="G78" s="108"/>
      <c r="H78" s="108"/>
      <c r="I78" s="108"/>
      <c r="J78" s="108"/>
      <c r="K78" s="108"/>
    </row>
  </sheetData>
  <sheetProtection algorithmName="SHA-512" hashValue="806O7SCdonzKvv5QVjQys4i8hIRGvVgrve3zUp9UoG/FS8UTv5fGdb3gdacMzG+1/8I6HHKSmyIaQxzuScZHnw==" saltValue="Ylt9oG0keghUq9VvjPVofA==" spinCount="100000" sheet="1" selectLockedCells="1"/>
  <mergeCells count="68">
    <mergeCell ref="D27:D32"/>
    <mergeCell ref="D21:D23"/>
    <mergeCell ref="F22:H22"/>
    <mergeCell ref="F23:H23"/>
    <mergeCell ref="F24:H24"/>
    <mergeCell ref="F32:H32"/>
    <mergeCell ref="F17:H17"/>
    <mergeCell ref="F18:H18"/>
    <mergeCell ref="F19:H19"/>
    <mergeCell ref="F25:H25"/>
    <mergeCell ref="F26:H26"/>
    <mergeCell ref="K43:L43"/>
    <mergeCell ref="F38:H38"/>
    <mergeCell ref="F39:H39"/>
    <mergeCell ref="F40:H40"/>
    <mergeCell ref="F41:H41"/>
    <mergeCell ref="F42:H42"/>
    <mergeCell ref="D43:J43"/>
    <mergeCell ref="D33:D40"/>
    <mergeCell ref="F37:H37"/>
    <mergeCell ref="F36:H36"/>
    <mergeCell ref="J4:L4"/>
    <mergeCell ref="J5:K5"/>
    <mergeCell ref="N34:O34"/>
    <mergeCell ref="R4:S4"/>
    <mergeCell ref="N4:Q4"/>
    <mergeCell ref="N5:N6"/>
    <mergeCell ref="J6:L6"/>
    <mergeCell ref="J7:L7"/>
    <mergeCell ref="Q8:S9"/>
    <mergeCell ref="N8:N9"/>
    <mergeCell ref="O10:S10"/>
    <mergeCell ref="R23:S23"/>
    <mergeCell ref="N23:Q23"/>
    <mergeCell ref="N12:P12"/>
    <mergeCell ref="Q12:S12"/>
    <mergeCell ref="N13:O13"/>
    <mergeCell ref="S37:S38"/>
    <mergeCell ref="N14:O14"/>
    <mergeCell ref="N15:O15"/>
    <mergeCell ref="N16:O16"/>
    <mergeCell ref="N17:O17"/>
    <mergeCell ref="N18:O18"/>
    <mergeCell ref="P36:S36"/>
    <mergeCell ref="N21:R21"/>
    <mergeCell ref="O37:O38"/>
    <mergeCell ref="N37:N38"/>
    <mergeCell ref="N36:O36"/>
    <mergeCell ref="N19:O19"/>
    <mergeCell ref="N20:O20"/>
    <mergeCell ref="P37:P38"/>
    <mergeCell ref="Q37:R37"/>
    <mergeCell ref="D4:I4"/>
    <mergeCell ref="H6:I6"/>
    <mergeCell ref="F6:G6"/>
    <mergeCell ref="H7:I7"/>
    <mergeCell ref="D41:D42"/>
    <mergeCell ref="D12:D14"/>
    <mergeCell ref="D24:D26"/>
    <mergeCell ref="F20:H20"/>
    <mergeCell ref="F12:H12"/>
    <mergeCell ref="F13:H13"/>
    <mergeCell ref="F14:H14"/>
    <mergeCell ref="F15:H15"/>
    <mergeCell ref="F16:H16"/>
    <mergeCell ref="F11:H11"/>
    <mergeCell ref="D15:D20"/>
    <mergeCell ref="F21:H21"/>
  </mergeCells>
  <dataValidations count="6">
    <dataValidation type="list" allowBlank="1" showInputMessage="1" showErrorMessage="1" sqref="H27:H35">
      <formula1>"Ja,Nei"</formula1>
    </dataValidation>
    <dataValidation type="list" allowBlank="1" showInputMessage="1" showErrorMessage="1" sqref="J4:L4">
      <formula1>$F$53:$F$78</formula1>
    </dataValidation>
    <dataValidation type="whole" allowBlank="1" showInputMessage="1" showErrorMessage="1" sqref="D6:E6">
      <formula1>1</formula1>
      <formula2>500</formula2>
    </dataValidation>
    <dataValidation type="whole" allowBlank="1" showInputMessage="1" showErrorMessage="1" sqref="H6:I6">
      <formula1>1</formula1>
      <formula2>9999</formula2>
    </dataValidation>
    <dataValidation type="whole" operator="greaterThan" allowBlank="1" showInputMessage="1" showErrorMessage="1" errorTitle="Feil i tall" error="Legg inn et heltall." sqref="J30:J33 J36:J37 Q14:Q20 J21:J28 K24:K42 J12:K20">
      <formula1>0</formula1>
    </dataValidation>
    <dataValidation type="decimal" operator="greaterThan" allowBlank="1" showInputMessage="1" showErrorMessage="1" sqref="O39:R42 P25:P33 R25:R33 R14:R20">
      <formula1>0</formula1>
    </dataValidation>
  </dataValidations>
  <printOptions horizontalCentered="1" verticalCentered="1"/>
  <pageMargins left="0.31496062992125984" right="0.27559055118110237" top="0.27559055118110237" bottom="0.31496062992125984" header="0.31496062992125984" footer="0.31496062992125984"/>
  <pageSetup paperSize="9" orientation="landscape" r:id="rId1"/>
  <ignoredErrors>
    <ignoredError sqref="L2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dimension ref="A1:X45"/>
  <sheetViews>
    <sheetView showGridLines="0" showZeros="0" showOutlineSymbols="0" workbookViewId="0">
      <selection activeCell="J17" sqref="J17"/>
    </sheetView>
  </sheetViews>
  <sheetFormatPr baseColWidth="10" defaultRowHeight="12.75" x14ac:dyDescent="0.2"/>
  <cols>
    <col min="1" max="1" width="1.42578125" style="50" customWidth="1"/>
    <col min="2" max="2" width="1.28515625" style="50" customWidth="1"/>
    <col min="3" max="3" width="1.140625" style="50" customWidth="1"/>
    <col min="4" max="4" width="1.5703125" style="1" customWidth="1"/>
    <col min="5" max="5" width="8.140625" style="1" customWidth="1"/>
    <col min="6" max="6" width="15.7109375" style="1" bestFit="1" customWidth="1"/>
    <col min="7" max="8" width="11.42578125" style="1"/>
    <col min="9" max="9" width="2.28515625" style="1" customWidth="1"/>
    <col min="10" max="10" width="21.85546875" style="1" bestFit="1" customWidth="1"/>
    <col min="11" max="11" width="9" style="1" bestFit="1" customWidth="1"/>
    <col min="12" max="12" width="2.140625" style="1" customWidth="1"/>
    <col min="13" max="13" width="1.42578125" style="50" customWidth="1"/>
    <col min="14" max="14" width="1.28515625" style="50" customWidth="1"/>
    <col min="15" max="15" width="2.140625" style="50" customWidth="1"/>
    <col min="16" max="16" width="1.28515625" style="50" customWidth="1"/>
    <col min="17" max="17" width="1.140625" style="50" customWidth="1"/>
    <col min="18" max="18" width="2.42578125" style="1" customWidth="1"/>
    <col min="19" max="19" width="24.42578125" style="1" bestFit="1" customWidth="1"/>
    <col min="20" max="21" width="16.85546875" style="1" customWidth="1"/>
    <col min="22" max="22" width="2.140625" style="1" customWidth="1"/>
    <col min="23" max="23" width="1.42578125" style="50" customWidth="1"/>
    <col min="24" max="24" width="1.28515625" style="50" customWidth="1"/>
    <col min="25" max="16384" width="11.42578125" style="1"/>
  </cols>
  <sheetData>
    <row r="1" spans="1:24" s="38" customFormat="1" ht="9" customHeight="1" thickBot="1" x14ac:dyDescent="0.25">
      <c r="A1" s="50"/>
      <c r="B1" s="50"/>
      <c r="C1" s="50"/>
      <c r="M1" s="50"/>
      <c r="N1" s="50"/>
      <c r="O1" s="50"/>
      <c r="P1" s="50"/>
      <c r="Q1" s="50"/>
      <c r="W1" s="50"/>
      <c r="X1" s="50"/>
    </row>
    <row r="2" spans="1:24" s="38" customFormat="1" ht="8.1" customHeight="1" thickBot="1" x14ac:dyDescent="0.25">
      <c r="A2" s="50"/>
      <c r="B2" s="56"/>
      <c r="C2" s="51"/>
      <c r="D2" s="39"/>
      <c r="E2" s="39"/>
      <c r="F2" s="39"/>
      <c r="G2" s="39"/>
      <c r="H2" s="39"/>
      <c r="I2" s="39"/>
      <c r="J2" s="39"/>
      <c r="K2" s="39"/>
      <c r="L2" s="39"/>
      <c r="M2" s="51"/>
      <c r="N2" s="52"/>
      <c r="O2" s="50"/>
      <c r="P2" s="56"/>
      <c r="Q2" s="51"/>
      <c r="R2" s="39"/>
      <c r="S2" s="39"/>
      <c r="T2" s="39"/>
      <c r="U2" s="39"/>
      <c r="V2" s="39"/>
      <c r="W2" s="51"/>
      <c r="X2" s="52"/>
    </row>
    <row r="3" spans="1:24" s="40" customFormat="1" ht="6" customHeight="1" x14ac:dyDescent="0.2">
      <c r="A3" s="50"/>
      <c r="B3" s="57"/>
      <c r="C3" s="58"/>
      <c r="D3" s="45"/>
      <c r="E3" s="45"/>
      <c r="F3" s="45"/>
      <c r="G3" s="45"/>
      <c r="H3" s="45"/>
      <c r="I3" s="45"/>
      <c r="J3" s="45"/>
      <c r="K3" s="45"/>
      <c r="L3" s="45"/>
      <c r="M3" s="53"/>
      <c r="N3" s="54"/>
      <c r="O3" s="50"/>
      <c r="P3" s="57"/>
      <c r="Q3" s="58"/>
      <c r="R3" s="45"/>
      <c r="S3" s="45"/>
      <c r="T3" s="45"/>
      <c r="U3" s="45"/>
      <c r="V3" s="45"/>
      <c r="W3" s="53"/>
      <c r="X3" s="54"/>
    </row>
    <row r="4" spans="1:24" ht="26.25" customHeight="1" thickBot="1" x14ac:dyDescent="0.35">
      <c r="B4" s="57"/>
      <c r="C4" s="59"/>
      <c r="D4" s="35"/>
      <c r="E4" s="245" t="s">
        <v>60</v>
      </c>
      <c r="F4" s="245"/>
      <c r="G4" s="245"/>
      <c r="H4" s="245"/>
      <c r="I4" s="245"/>
      <c r="J4" s="245"/>
      <c r="K4" s="245"/>
      <c r="L4" s="35"/>
      <c r="M4" s="55"/>
      <c r="N4" s="54"/>
      <c r="P4" s="57"/>
      <c r="Q4" s="59"/>
      <c r="R4" s="35"/>
      <c r="S4" s="241" t="s">
        <v>268</v>
      </c>
      <c r="T4" s="241"/>
      <c r="U4" s="241"/>
      <c r="V4" s="35"/>
      <c r="W4" s="55"/>
      <c r="X4" s="54"/>
    </row>
    <row r="5" spans="1:24" ht="13.5" thickBot="1" x14ac:dyDescent="0.25">
      <c r="B5" s="57"/>
      <c r="C5" s="59"/>
      <c r="D5" s="35"/>
      <c r="E5" s="35"/>
      <c r="F5" s="35"/>
      <c r="G5" s="239" t="s">
        <v>50</v>
      </c>
      <c r="H5" s="240"/>
      <c r="I5" s="35"/>
      <c r="J5" s="35"/>
      <c r="K5" s="35"/>
      <c r="L5" s="35"/>
      <c r="M5" s="55"/>
      <c r="N5" s="54"/>
      <c r="P5" s="57"/>
      <c r="Q5" s="59"/>
      <c r="R5" s="35"/>
      <c r="S5" s="170"/>
      <c r="T5" s="242" t="s">
        <v>155</v>
      </c>
      <c r="U5" s="242"/>
      <c r="V5" s="35"/>
      <c r="W5" s="55"/>
      <c r="X5" s="54"/>
    </row>
    <row r="6" spans="1:24" ht="15" customHeight="1" thickBot="1" x14ac:dyDescent="0.25">
      <c r="B6" s="57"/>
      <c r="C6" s="59"/>
      <c r="D6" s="35"/>
      <c r="E6" s="20" t="s">
        <v>49</v>
      </c>
      <c r="F6" s="2" t="s">
        <v>1</v>
      </c>
      <c r="G6" s="3" t="s">
        <v>51</v>
      </c>
      <c r="H6" s="3" t="s">
        <v>52</v>
      </c>
      <c r="I6" s="35"/>
      <c r="J6" s="15" t="s">
        <v>3</v>
      </c>
      <c r="K6" s="4" t="s">
        <v>4</v>
      </c>
      <c r="L6" s="35"/>
      <c r="M6" s="55"/>
      <c r="N6" s="54"/>
      <c r="P6" s="57"/>
      <c r="Q6" s="59"/>
      <c r="R6" s="35"/>
      <c r="S6" s="170"/>
      <c r="T6" s="243" t="s">
        <v>156</v>
      </c>
      <c r="U6" s="243" t="s">
        <v>251</v>
      </c>
      <c r="V6" s="35"/>
      <c r="W6" s="55"/>
      <c r="X6" s="54"/>
    </row>
    <row r="7" spans="1:24" ht="14.25" x14ac:dyDescent="0.2">
      <c r="B7" s="57"/>
      <c r="C7" s="59"/>
      <c r="D7" s="35"/>
      <c r="E7" s="11">
        <v>114</v>
      </c>
      <c r="F7" s="21" t="s">
        <v>6</v>
      </c>
      <c r="G7" s="16">
        <v>2</v>
      </c>
      <c r="H7" s="6"/>
      <c r="I7" s="35"/>
      <c r="J7" s="21" t="s">
        <v>7</v>
      </c>
      <c r="K7" s="25">
        <v>1.9E-2</v>
      </c>
      <c r="L7" s="35"/>
      <c r="M7" s="55"/>
      <c r="N7" s="54"/>
      <c r="P7" s="57"/>
      <c r="Q7" s="59"/>
      <c r="R7" s="35"/>
      <c r="S7" s="172" t="s">
        <v>67</v>
      </c>
      <c r="T7" s="244"/>
      <c r="U7" s="244"/>
      <c r="V7" s="35"/>
      <c r="W7" s="55"/>
      <c r="X7" s="54"/>
    </row>
    <row r="8" spans="1:24" ht="15" thickBot="1" x14ac:dyDescent="0.25">
      <c r="B8" s="57"/>
      <c r="C8" s="59"/>
      <c r="D8" s="35"/>
      <c r="E8" s="12">
        <v>112</v>
      </c>
      <c r="F8" s="22" t="s">
        <v>8</v>
      </c>
      <c r="G8" s="17">
        <v>2</v>
      </c>
      <c r="H8" s="8"/>
      <c r="I8" s="35"/>
      <c r="J8" s="23" t="s">
        <v>9</v>
      </c>
      <c r="K8" s="26">
        <v>0.01</v>
      </c>
      <c r="L8" s="35"/>
      <c r="M8" s="55"/>
      <c r="N8" s="54"/>
      <c r="P8" s="57"/>
      <c r="Q8" s="59"/>
      <c r="R8" s="35"/>
      <c r="S8" s="168" t="s">
        <v>10</v>
      </c>
      <c r="T8" s="169">
        <v>1</v>
      </c>
      <c r="U8" s="169" t="s">
        <v>157</v>
      </c>
      <c r="V8" s="35"/>
      <c r="W8" s="55"/>
      <c r="X8" s="54"/>
    </row>
    <row r="9" spans="1:24" ht="14.25" x14ac:dyDescent="0.2">
      <c r="B9" s="57"/>
      <c r="C9" s="59"/>
      <c r="D9" s="35"/>
      <c r="E9" s="11">
        <v>120</v>
      </c>
      <c r="F9" s="21" t="s">
        <v>10</v>
      </c>
      <c r="G9" s="16">
        <v>1</v>
      </c>
      <c r="H9" s="6"/>
      <c r="I9" s="35"/>
      <c r="J9" s="23" t="s">
        <v>11</v>
      </c>
      <c r="K9" s="26">
        <v>6.0000000000000001E-3</v>
      </c>
      <c r="L9" s="35"/>
      <c r="M9" s="55"/>
      <c r="N9" s="54"/>
      <c r="P9" s="57"/>
      <c r="Q9" s="59"/>
      <c r="R9" s="35"/>
      <c r="S9" s="168" t="s">
        <v>158</v>
      </c>
      <c r="T9" s="169">
        <v>1.3</v>
      </c>
      <c r="U9" s="169" t="s">
        <v>157</v>
      </c>
      <c r="V9" s="35"/>
      <c r="W9" s="55"/>
      <c r="X9" s="54"/>
    </row>
    <row r="10" spans="1:24" ht="14.25" x14ac:dyDescent="0.2">
      <c r="B10" s="57"/>
      <c r="C10" s="59"/>
      <c r="D10" s="35"/>
      <c r="E10" s="13" t="s">
        <v>48</v>
      </c>
      <c r="F10" s="23" t="s">
        <v>11</v>
      </c>
      <c r="G10" s="18">
        <v>3</v>
      </c>
      <c r="H10" s="10"/>
      <c r="I10" s="35"/>
      <c r="J10" s="23" t="s">
        <v>12</v>
      </c>
      <c r="K10" s="26">
        <v>1.2999999999999999E-2</v>
      </c>
      <c r="L10" s="35"/>
      <c r="M10" s="55"/>
      <c r="N10" s="54"/>
      <c r="P10" s="57"/>
      <c r="Q10" s="59"/>
      <c r="R10" s="35"/>
      <c r="S10" s="168" t="s">
        <v>159</v>
      </c>
      <c r="T10" s="169">
        <v>3</v>
      </c>
      <c r="U10" s="169" t="s">
        <v>157</v>
      </c>
      <c r="V10" s="35"/>
      <c r="W10" s="55"/>
      <c r="X10" s="54"/>
    </row>
    <row r="11" spans="1:24" ht="14.25" x14ac:dyDescent="0.2">
      <c r="B11" s="57"/>
      <c r="C11" s="59"/>
      <c r="D11" s="35"/>
      <c r="E11" s="14">
        <v>121</v>
      </c>
      <c r="F11" s="23" t="s">
        <v>12</v>
      </c>
      <c r="G11" s="18">
        <v>1.5</v>
      </c>
      <c r="H11" s="10"/>
      <c r="I11" s="35"/>
      <c r="J11" s="23" t="s">
        <v>13</v>
      </c>
      <c r="K11" s="26">
        <v>0.01</v>
      </c>
      <c r="L11" s="35"/>
      <c r="M11" s="55"/>
      <c r="N11" s="54"/>
      <c r="P11" s="57"/>
      <c r="Q11" s="59"/>
      <c r="R11" s="35"/>
      <c r="S11" s="168" t="s">
        <v>12</v>
      </c>
      <c r="T11" s="169">
        <v>1.5</v>
      </c>
      <c r="U11" s="169" t="s">
        <v>157</v>
      </c>
      <c r="V11" s="35"/>
      <c r="W11" s="55"/>
      <c r="X11" s="54"/>
    </row>
    <row r="12" spans="1:24" ht="14.25" x14ac:dyDescent="0.2">
      <c r="B12" s="57"/>
      <c r="C12" s="59"/>
      <c r="D12" s="35"/>
      <c r="E12" s="14"/>
      <c r="F12" s="23" t="s">
        <v>14</v>
      </c>
      <c r="G12" s="18">
        <v>1.3</v>
      </c>
      <c r="H12" s="10"/>
      <c r="I12" s="35"/>
      <c r="J12" s="24" t="s">
        <v>15</v>
      </c>
      <c r="K12" s="27">
        <v>3.0000000000000001E-3</v>
      </c>
      <c r="L12" s="35"/>
      <c r="M12" s="55"/>
      <c r="N12" s="54"/>
      <c r="P12" s="57"/>
      <c r="Q12" s="59"/>
      <c r="R12" s="35"/>
      <c r="S12" s="168" t="s">
        <v>160</v>
      </c>
      <c r="T12" s="169">
        <v>2</v>
      </c>
      <c r="U12" s="169" t="s">
        <v>157</v>
      </c>
      <c r="V12" s="35"/>
      <c r="W12" s="55"/>
      <c r="X12" s="54"/>
    </row>
    <row r="13" spans="1:24" ht="15" thickBot="1" x14ac:dyDescent="0.25">
      <c r="B13" s="57"/>
      <c r="C13" s="59"/>
      <c r="D13" s="35"/>
      <c r="E13" s="14"/>
      <c r="F13" s="22" t="s">
        <v>55</v>
      </c>
      <c r="G13" s="17">
        <v>4</v>
      </c>
      <c r="H13" s="8"/>
      <c r="I13" s="35"/>
      <c r="J13" s="22" t="s">
        <v>16</v>
      </c>
      <c r="K13" s="28">
        <v>8.2999999999999998E-5</v>
      </c>
      <c r="L13" s="35"/>
      <c r="M13" s="55"/>
      <c r="N13" s="54"/>
      <c r="P13" s="57"/>
      <c r="Q13" s="59"/>
      <c r="R13" s="35"/>
      <c r="S13" s="168" t="s">
        <v>161</v>
      </c>
      <c r="T13" s="169">
        <v>2.5</v>
      </c>
      <c r="U13" s="169">
        <v>3</v>
      </c>
      <c r="V13" s="35"/>
      <c r="W13" s="55"/>
      <c r="X13" s="54"/>
    </row>
    <row r="14" spans="1:24" ht="15" thickBot="1" x14ac:dyDescent="0.25">
      <c r="B14" s="57"/>
      <c r="C14" s="59"/>
      <c r="D14" s="35"/>
      <c r="E14" s="11"/>
      <c r="F14" s="61" t="s">
        <v>61</v>
      </c>
      <c r="G14" s="16">
        <v>7</v>
      </c>
      <c r="H14" s="6"/>
      <c r="I14" s="35"/>
      <c r="J14" s="35"/>
      <c r="K14" s="35"/>
      <c r="L14" s="35"/>
      <c r="M14" s="55"/>
      <c r="N14" s="54"/>
      <c r="P14" s="57"/>
      <c r="Q14" s="59"/>
      <c r="R14" s="35"/>
      <c r="S14" s="168" t="s">
        <v>261</v>
      </c>
      <c r="T14" s="169">
        <v>18</v>
      </c>
      <c r="U14" s="169">
        <v>20</v>
      </c>
      <c r="V14" s="35"/>
      <c r="W14" s="55"/>
      <c r="X14" s="54"/>
    </row>
    <row r="15" spans="1:24" ht="15" thickBot="1" x14ac:dyDescent="0.25">
      <c r="B15" s="57"/>
      <c r="C15" s="59"/>
      <c r="D15" s="35"/>
      <c r="E15" s="12"/>
      <c r="F15" s="62" t="s">
        <v>62</v>
      </c>
      <c r="G15" s="17">
        <v>7</v>
      </c>
      <c r="H15" s="8"/>
      <c r="I15" s="35"/>
      <c r="J15" s="15" t="s">
        <v>53</v>
      </c>
      <c r="K15" s="30" t="s">
        <v>4</v>
      </c>
      <c r="L15" s="35"/>
      <c r="M15" s="55"/>
      <c r="N15" s="54"/>
      <c r="P15" s="57"/>
      <c r="Q15" s="59"/>
      <c r="R15" s="35"/>
      <c r="S15" s="168" t="s">
        <v>162</v>
      </c>
      <c r="T15" s="169">
        <v>7</v>
      </c>
      <c r="U15" s="169" t="s">
        <v>157</v>
      </c>
      <c r="V15" s="35"/>
      <c r="W15" s="55"/>
      <c r="X15" s="54"/>
    </row>
    <row r="16" spans="1:24" ht="14.25" x14ac:dyDescent="0.2">
      <c r="B16" s="57"/>
      <c r="C16" s="59"/>
      <c r="D16" s="35"/>
      <c r="E16" s="11">
        <v>140</v>
      </c>
      <c r="F16" s="21" t="s">
        <v>18</v>
      </c>
      <c r="G16" s="16">
        <v>7</v>
      </c>
      <c r="H16" s="6"/>
      <c r="I16" s="35"/>
      <c r="J16" s="5" t="s">
        <v>26</v>
      </c>
      <c r="K16" s="31">
        <v>0.05</v>
      </c>
      <c r="L16" s="35"/>
      <c r="M16" s="55"/>
      <c r="N16" s="54"/>
      <c r="P16" s="57"/>
      <c r="Q16" s="59"/>
      <c r="R16" s="35"/>
      <c r="S16" s="168" t="s">
        <v>249</v>
      </c>
      <c r="T16" s="169">
        <v>25</v>
      </c>
      <c r="U16" s="169" t="s">
        <v>157</v>
      </c>
      <c r="V16" s="35"/>
      <c r="W16" s="55"/>
      <c r="X16" s="54"/>
    </row>
    <row r="17" spans="2:24" ht="14.25" x14ac:dyDescent="0.2">
      <c r="B17" s="57"/>
      <c r="C17" s="59"/>
      <c r="D17" s="35"/>
      <c r="E17" s="14">
        <v>142</v>
      </c>
      <c r="F17" s="23" t="s">
        <v>19</v>
      </c>
      <c r="G17" s="18">
        <v>7</v>
      </c>
      <c r="H17" s="10"/>
      <c r="I17" s="35"/>
      <c r="J17" s="9" t="s">
        <v>11</v>
      </c>
      <c r="K17" s="32">
        <v>0.05</v>
      </c>
      <c r="L17" s="35"/>
      <c r="M17" s="55"/>
      <c r="N17" s="54"/>
      <c r="P17" s="57"/>
      <c r="Q17" s="59"/>
      <c r="R17" s="35"/>
      <c r="S17" s="168" t="s">
        <v>250</v>
      </c>
      <c r="T17" s="169">
        <v>40</v>
      </c>
      <c r="U17" s="169" t="s">
        <v>157</v>
      </c>
      <c r="V17" s="35"/>
      <c r="W17" s="55"/>
      <c r="X17" s="54"/>
    </row>
    <row r="18" spans="2:24" ht="15" thickBot="1" x14ac:dyDescent="0.25">
      <c r="B18" s="57"/>
      <c r="C18" s="59"/>
      <c r="D18" s="35"/>
      <c r="E18" s="12">
        <v>141</v>
      </c>
      <c r="F18" s="22" t="s">
        <v>20</v>
      </c>
      <c r="G18" s="17">
        <v>7</v>
      </c>
      <c r="H18" s="8"/>
      <c r="I18" s="35"/>
      <c r="J18" s="9" t="s">
        <v>13</v>
      </c>
      <c r="K18" s="29">
        <v>0.05</v>
      </c>
      <c r="L18" s="35"/>
      <c r="M18" s="55"/>
      <c r="N18" s="54"/>
      <c r="P18" s="57"/>
      <c r="Q18" s="59"/>
      <c r="R18" s="35"/>
      <c r="S18" s="168" t="s">
        <v>163</v>
      </c>
      <c r="T18" s="169">
        <v>80</v>
      </c>
      <c r="U18" s="169">
        <v>100</v>
      </c>
      <c r="V18" s="35"/>
      <c r="W18" s="55"/>
      <c r="X18" s="54"/>
    </row>
    <row r="19" spans="2:24" ht="14.25" x14ac:dyDescent="0.2">
      <c r="B19" s="57"/>
      <c r="C19" s="59"/>
      <c r="D19" s="35"/>
      <c r="E19" s="11">
        <v>155</v>
      </c>
      <c r="F19" s="21" t="s">
        <v>25</v>
      </c>
      <c r="G19" s="16">
        <v>2.5</v>
      </c>
      <c r="H19" s="16">
        <v>3</v>
      </c>
      <c r="I19" s="35"/>
      <c r="J19" s="9" t="s">
        <v>30</v>
      </c>
      <c r="K19" s="32">
        <v>0.08</v>
      </c>
      <c r="L19" s="35"/>
      <c r="M19" s="55"/>
      <c r="N19" s="54"/>
      <c r="P19" s="57"/>
      <c r="Q19" s="59"/>
      <c r="R19" s="35"/>
      <c r="S19" s="168" t="s">
        <v>262</v>
      </c>
      <c r="T19" s="169">
        <v>1400</v>
      </c>
      <c r="U19" s="169">
        <v>1750</v>
      </c>
      <c r="V19" s="35"/>
      <c r="W19" s="55"/>
      <c r="X19" s="54"/>
    </row>
    <row r="20" spans="2:24" ht="14.25" x14ac:dyDescent="0.2">
      <c r="B20" s="57"/>
      <c r="C20" s="59"/>
      <c r="D20" s="35"/>
      <c r="E20" s="14">
        <v>156</v>
      </c>
      <c r="F20" s="23" t="s">
        <v>27</v>
      </c>
      <c r="G20" s="19">
        <v>2.5</v>
      </c>
      <c r="H20" s="19">
        <v>3</v>
      </c>
      <c r="I20" s="35"/>
      <c r="J20" s="9" t="s">
        <v>32</v>
      </c>
      <c r="K20" s="33">
        <v>7.0000000000000007E-2</v>
      </c>
      <c r="L20" s="35"/>
      <c r="M20" s="55"/>
      <c r="N20" s="54"/>
      <c r="P20" s="57"/>
      <c r="Q20" s="59"/>
      <c r="R20" s="35"/>
      <c r="S20" s="168" t="s">
        <v>263</v>
      </c>
      <c r="T20" s="169">
        <v>550</v>
      </c>
      <c r="U20" s="169">
        <v>690</v>
      </c>
      <c r="V20" s="35"/>
      <c r="W20" s="55"/>
      <c r="X20" s="54"/>
    </row>
    <row r="21" spans="2:24" ht="15" thickBot="1" x14ac:dyDescent="0.25">
      <c r="B21" s="57"/>
      <c r="C21" s="59"/>
      <c r="D21" s="35"/>
      <c r="E21" s="12">
        <v>152</v>
      </c>
      <c r="F21" s="22" t="s">
        <v>28</v>
      </c>
      <c r="G21" s="17">
        <v>18</v>
      </c>
      <c r="H21" s="17">
        <v>20</v>
      </c>
      <c r="I21" s="35"/>
      <c r="J21" s="9" t="s">
        <v>34</v>
      </c>
      <c r="K21" s="29">
        <v>7.0000000000000007E-2</v>
      </c>
      <c r="L21" s="35"/>
      <c r="M21" s="55"/>
      <c r="N21" s="54"/>
      <c r="P21" s="57"/>
      <c r="Q21" s="59"/>
      <c r="R21" s="35"/>
      <c r="S21" s="168" t="s">
        <v>164</v>
      </c>
      <c r="T21" s="169">
        <v>40</v>
      </c>
      <c r="U21" s="169">
        <v>50</v>
      </c>
      <c r="V21" s="35"/>
      <c r="W21" s="55"/>
      <c r="X21" s="54"/>
    </row>
    <row r="22" spans="2:24" ht="14.25" x14ac:dyDescent="0.2">
      <c r="B22" s="57"/>
      <c r="C22" s="59"/>
      <c r="D22" s="35"/>
      <c r="E22" s="11">
        <v>160</v>
      </c>
      <c r="F22" s="21" t="s">
        <v>29</v>
      </c>
      <c r="G22" s="16">
        <v>80</v>
      </c>
      <c r="H22" s="16">
        <v>100</v>
      </c>
      <c r="I22" s="35"/>
      <c r="J22" s="9" t="s">
        <v>57</v>
      </c>
      <c r="K22" s="29">
        <v>0.16</v>
      </c>
      <c r="L22" s="35"/>
      <c r="M22" s="55"/>
      <c r="N22" s="54"/>
      <c r="P22" s="57"/>
      <c r="Q22" s="59"/>
      <c r="R22" s="35"/>
      <c r="S22" s="168" t="s">
        <v>264</v>
      </c>
      <c r="T22" s="169">
        <v>240</v>
      </c>
      <c r="U22" s="169">
        <v>300</v>
      </c>
      <c r="V22" s="35"/>
      <c r="W22" s="55"/>
      <c r="X22" s="54"/>
    </row>
    <row r="23" spans="2:24" ht="14.25" x14ac:dyDescent="0.2">
      <c r="B23" s="57"/>
      <c r="C23" s="59"/>
      <c r="D23" s="35"/>
      <c r="E23" s="14">
        <v>161</v>
      </c>
      <c r="F23" s="23" t="s">
        <v>31</v>
      </c>
      <c r="G23" s="18">
        <v>550</v>
      </c>
      <c r="H23" s="18">
        <v>690</v>
      </c>
      <c r="I23" s="35"/>
      <c r="J23" s="9" t="s">
        <v>58</v>
      </c>
      <c r="K23" s="32">
        <v>0.36</v>
      </c>
      <c r="L23" s="35"/>
      <c r="M23" s="55"/>
      <c r="N23" s="54"/>
      <c r="P23" s="57"/>
      <c r="Q23" s="59"/>
      <c r="R23" s="35"/>
      <c r="S23" s="168" t="s">
        <v>165</v>
      </c>
      <c r="T23" s="169">
        <v>40</v>
      </c>
      <c r="U23" s="169" t="s">
        <v>157</v>
      </c>
      <c r="V23" s="35"/>
      <c r="W23" s="55"/>
      <c r="X23" s="54"/>
    </row>
    <row r="24" spans="2:24" ht="15" thickBot="1" x14ac:dyDescent="0.25">
      <c r="B24" s="57"/>
      <c r="C24" s="59"/>
      <c r="D24" s="35"/>
      <c r="E24" s="12">
        <v>162</v>
      </c>
      <c r="F24" s="22" t="s">
        <v>33</v>
      </c>
      <c r="G24" s="19">
        <v>1400</v>
      </c>
      <c r="H24" s="19">
        <v>1750</v>
      </c>
      <c r="I24" s="35"/>
      <c r="J24" s="7" t="s">
        <v>37</v>
      </c>
      <c r="K24" s="34">
        <v>0.2</v>
      </c>
      <c r="L24" s="35"/>
      <c r="M24" s="55"/>
      <c r="N24" s="54"/>
      <c r="P24" s="57"/>
      <c r="Q24" s="59"/>
      <c r="R24" s="35"/>
      <c r="S24" s="168" t="s">
        <v>265</v>
      </c>
      <c r="T24" s="169">
        <v>600</v>
      </c>
      <c r="U24" s="169" t="s">
        <v>157</v>
      </c>
      <c r="V24" s="35"/>
      <c r="W24" s="55"/>
      <c r="X24" s="54"/>
    </row>
    <row r="25" spans="2:24" ht="14.25" x14ac:dyDescent="0.2">
      <c r="B25" s="57"/>
      <c r="C25" s="59"/>
      <c r="D25" s="35"/>
      <c r="E25" s="11">
        <v>163</v>
      </c>
      <c r="F25" s="21" t="s">
        <v>35</v>
      </c>
      <c r="G25" s="16">
        <v>300</v>
      </c>
      <c r="H25" s="35"/>
      <c r="I25" s="35"/>
      <c r="J25" s="35"/>
      <c r="K25" s="35"/>
      <c r="L25" s="35"/>
      <c r="M25" s="55"/>
      <c r="N25" s="54"/>
      <c r="P25" s="57"/>
      <c r="Q25" s="59"/>
      <c r="R25" s="35"/>
      <c r="S25" s="168" t="s">
        <v>45</v>
      </c>
      <c r="T25" s="169">
        <v>40</v>
      </c>
      <c r="U25" s="169" t="s">
        <v>157</v>
      </c>
      <c r="V25" s="35"/>
      <c r="W25" s="55"/>
      <c r="X25" s="54"/>
    </row>
    <row r="26" spans="2:24" ht="14.25" x14ac:dyDescent="0.2">
      <c r="B26" s="57"/>
      <c r="C26" s="59"/>
      <c r="D26" s="35"/>
      <c r="E26" s="14">
        <v>164</v>
      </c>
      <c r="F26" s="23" t="s">
        <v>36</v>
      </c>
      <c r="G26" s="18">
        <v>240</v>
      </c>
      <c r="H26" s="35"/>
      <c r="I26" s="36"/>
      <c r="J26" s="35"/>
      <c r="K26" s="35"/>
      <c r="L26" s="35"/>
      <c r="M26" s="55"/>
      <c r="N26" s="54"/>
      <c r="P26" s="57"/>
      <c r="Q26" s="59"/>
      <c r="R26" s="35"/>
      <c r="S26" s="168" t="s">
        <v>266</v>
      </c>
      <c r="T26" s="169">
        <v>300</v>
      </c>
      <c r="U26" s="169" t="s">
        <v>157</v>
      </c>
      <c r="V26" s="35"/>
      <c r="W26" s="55"/>
      <c r="X26" s="54"/>
    </row>
    <row r="27" spans="2:24" ht="14.25" x14ac:dyDescent="0.2">
      <c r="B27" s="57"/>
      <c r="C27" s="59"/>
      <c r="D27" s="35"/>
      <c r="E27" s="14">
        <v>169</v>
      </c>
      <c r="F27" s="23" t="s">
        <v>38</v>
      </c>
      <c r="G27" s="18">
        <v>150</v>
      </c>
      <c r="H27" s="35"/>
      <c r="I27" s="37"/>
      <c r="J27" s="35"/>
      <c r="K27" s="35"/>
      <c r="L27" s="35"/>
      <c r="M27" s="55"/>
      <c r="N27" s="54"/>
      <c r="P27" s="57"/>
      <c r="Q27" s="59"/>
      <c r="R27" s="35"/>
      <c r="S27" s="168" t="s">
        <v>40</v>
      </c>
      <c r="T27" s="169">
        <v>20</v>
      </c>
      <c r="U27" s="169" t="s">
        <v>157</v>
      </c>
      <c r="V27" s="35"/>
      <c r="W27" s="55"/>
      <c r="X27" s="54"/>
    </row>
    <row r="28" spans="2:24" ht="15" thickBot="1" x14ac:dyDescent="0.25">
      <c r="B28" s="57"/>
      <c r="C28" s="59"/>
      <c r="D28" s="35"/>
      <c r="E28" s="12"/>
      <c r="F28" s="22" t="s">
        <v>39</v>
      </c>
      <c r="G28" s="17">
        <v>600</v>
      </c>
      <c r="H28" s="35"/>
      <c r="I28" s="37"/>
      <c r="J28" s="35"/>
      <c r="K28" s="35"/>
      <c r="L28" s="35"/>
      <c r="M28" s="55"/>
      <c r="N28" s="54"/>
      <c r="P28" s="57"/>
      <c r="Q28" s="59"/>
      <c r="R28" s="35"/>
      <c r="S28" s="168" t="s">
        <v>267</v>
      </c>
      <c r="T28" s="169">
        <v>150</v>
      </c>
      <c r="U28" s="169" t="s">
        <v>157</v>
      </c>
      <c r="V28" s="35"/>
      <c r="W28" s="55"/>
      <c r="X28" s="54"/>
    </row>
    <row r="29" spans="2:24" ht="14.25" x14ac:dyDescent="0.2">
      <c r="B29" s="57"/>
      <c r="C29" s="59"/>
      <c r="D29" s="35"/>
      <c r="E29" s="11">
        <v>168</v>
      </c>
      <c r="F29" s="21" t="s">
        <v>40</v>
      </c>
      <c r="G29" s="19">
        <v>20</v>
      </c>
      <c r="H29" s="35"/>
      <c r="I29" s="37"/>
      <c r="J29" s="35"/>
      <c r="K29" s="35"/>
      <c r="L29" s="35"/>
      <c r="M29" s="55"/>
      <c r="N29" s="54"/>
      <c r="P29" s="57"/>
      <c r="Q29" s="59"/>
      <c r="R29" s="35"/>
      <c r="S29" s="35" t="s">
        <v>166</v>
      </c>
      <c r="T29" s="171" t="s">
        <v>270</v>
      </c>
      <c r="U29" s="35"/>
      <c r="V29" s="35"/>
      <c r="W29" s="55"/>
      <c r="X29" s="54"/>
    </row>
    <row r="30" spans="2:24" ht="14.25" x14ac:dyDescent="0.2">
      <c r="B30" s="57"/>
      <c r="C30" s="59"/>
      <c r="D30" s="35"/>
      <c r="E30" s="14">
        <v>168</v>
      </c>
      <c r="F30" s="23" t="s">
        <v>41</v>
      </c>
      <c r="G30" s="18">
        <v>40</v>
      </c>
      <c r="H30" s="35"/>
      <c r="I30" s="37"/>
      <c r="J30" s="35"/>
      <c r="K30" s="35"/>
      <c r="L30" s="35"/>
      <c r="M30" s="55"/>
      <c r="N30" s="54"/>
      <c r="P30" s="57"/>
      <c r="Q30" s="59"/>
      <c r="R30" s="35"/>
      <c r="S30" s="35"/>
      <c r="T30" s="171" t="s">
        <v>271</v>
      </c>
      <c r="U30" s="35"/>
      <c r="V30" s="35"/>
      <c r="W30" s="55"/>
      <c r="X30" s="54"/>
    </row>
    <row r="31" spans="2:24" ht="14.25" x14ac:dyDescent="0.2">
      <c r="B31" s="57"/>
      <c r="C31" s="59"/>
      <c r="D31" s="35"/>
      <c r="E31" s="14">
        <v>168</v>
      </c>
      <c r="F31" s="23" t="s">
        <v>45</v>
      </c>
      <c r="G31" s="18">
        <v>40</v>
      </c>
      <c r="H31" s="35"/>
      <c r="I31" s="37"/>
      <c r="J31" s="35"/>
      <c r="K31" s="35"/>
      <c r="L31" s="35"/>
      <c r="M31" s="55"/>
      <c r="N31" s="54"/>
      <c r="P31" s="57"/>
      <c r="Q31" s="59"/>
      <c r="R31" s="35"/>
      <c r="S31" s="35"/>
      <c r="T31" s="171" t="s">
        <v>269</v>
      </c>
      <c r="U31" s="35"/>
      <c r="V31" s="35"/>
      <c r="W31" s="55"/>
      <c r="X31" s="54"/>
    </row>
    <row r="32" spans="2:24" ht="14.25" x14ac:dyDescent="0.2">
      <c r="B32" s="57"/>
      <c r="C32" s="59"/>
      <c r="D32" s="35"/>
      <c r="E32" s="14">
        <v>180</v>
      </c>
      <c r="F32" s="23" t="s">
        <v>46</v>
      </c>
      <c r="G32" s="18">
        <v>40</v>
      </c>
      <c r="H32" s="35"/>
      <c r="I32" s="63"/>
      <c r="J32" s="35"/>
      <c r="K32" s="35"/>
      <c r="L32" s="35"/>
      <c r="M32" s="55"/>
      <c r="N32" s="54"/>
      <c r="P32" s="57"/>
      <c r="Q32" s="59"/>
      <c r="R32" s="35"/>
      <c r="S32" s="35"/>
      <c r="T32" s="171"/>
      <c r="U32" s="35"/>
      <c r="V32" s="35"/>
      <c r="W32" s="55"/>
      <c r="X32" s="54"/>
    </row>
    <row r="33" spans="1:24" ht="14.25" x14ac:dyDescent="0.2">
      <c r="B33" s="57"/>
      <c r="C33" s="59"/>
      <c r="D33" s="35"/>
      <c r="E33" s="14">
        <v>170</v>
      </c>
      <c r="F33" s="23" t="s">
        <v>47</v>
      </c>
      <c r="G33" s="18">
        <v>40</v>
      </c>
      <c r="H33" s="35"/>
      <c r="I33" s="63"/>
      <c r="J33" s="35"/>
      <c r="K33" s="35"/>
      <c r="L33" s="35"/>
      <c r="M33" s="55"/>
      <c r="N33" s="54"/>
      <c r="P33" s="57"/>
      <c r="Q33" s="59"/>
      <c r="R33" s="35"/>
      <c r="S33" s="35" t="s">
        <v>167</v>
      </c>
      <c r="T33" s="171" t="s">
        <v>272</v>
      </c>
      <c r="U33" s="35"/>
      <c r="V33" s="35"/>
      <c r="W33" s="55"/>
      <c r="X33" s="54"/>
    </row>
    <row r="34" spans="1:24" ht="15" thickBot="1" x14ac:dyDescent="0.25">
      <c r="B34" s="57"/>
      <c r="C34" s="59"/>
      <c r="D34" s="35"/>
      <c r="E34" s="12">
        <v>171</v>
      </c>
      <c r="F34" s="22" t="s">
        <v>56</v>
      </c>
      <c r="G34" s="17">
        <v>25</v>
      </c>
      <c r="H34" s="35"/>
      <c r="I34" s="63"/>
      <c r="J34" s="35"/>
      <c r="K34" s="35"/>
      <c r="L34" s="35"/>
      <c r="M34" s="55"/>
      <c r="N34" s="54"/>
      <c r="P34" s="57"/>
      <c r="Q34" s="59"/>
      <c r="R34" s="35"/>
      <c r="S34" s="35"/>
      <c r="T34" s="171" t="s">
        <v>273</v>
      </c>
      <c r="U34" s="35"/>
      <c r="V34" s="35"/>
      <c r="W34" s="55"/>
      <c r="X34" s="54"/>
    </row>
    <row r="35" spans="1:24" x14ac:dyDescent="0.2">
      <c r="B35" s="57"/>
      <c r="C35" s="59"/>
      <c r="D35" s="35"/>
      <c r="E35" s="35"/>
      <c r="F35" s="35"/>
      <c r="G35" s="35"/>
      <c r="H35" s="35"/>
      <c r="I35" s="35"/>
      <c r="J35" s="35"/>
      <c r="K35" s="35"/>
      <c r="L35" s="35"/>
      <c r="M35" s="55"/>
      <c r="N35" s="54"/>
      <c r="P35" s="57"/>
      <c r="Q35" s="59"/>
      <c r="R35" s="35"/>
      <c r="S35" s="35"/>
      <c r="T35" s="35"/>
      <c r="U35" s="35"/>
      <c r="V35" s="35"/>
      <c r="W35" s="55"/>
      <c r="X35" s="54"/>
    </row>
    <row r="36" spans="1:24" x14ac:dyDescent="0.2">
      <c r="B36" s="57"/>
      <c r="C36" s="59"/>
      <c r="D36" s="35"/>
      <c r="E36" s="35"/>
      <c r="F36" s="35"/>
      <c r="G36" s="35"/>
      <c r="H36" s="35"/>
      <c r="I36" s="35"/>
      <c r="J36" s="35"/>
      <c r="K36" s="35"/>
      <c r="L36" s="35"/>
      <c r="M36" s="55"/>
      <c r="N36" s="54"/>
      <c r="P36" s="57"/>
      <c r="Q36" s="59"/>
      <c r="R36" s="35"/>
      <c r="S36" s="35"/>
      <c r="T36" s="35"/>
      <c r="U36" s="35"/>
      <c r="V36" s="35"/>
      <c r="W36" s="55"/>
      <c r="X36" s="54"/>
    </row>
    <row r="37" spans="1:24" ht="6.75" customHeight="1" thickBot="1" x14ac:dyDescent="0.25">
      <c r="A37" s="40"/>
      <c r="B37" s="41"/>
      <c r="C37" s="42"/>
      <c r="D37" s="60"/>
      <c r="E37" s="60"/>
      <c r="F37" s="60"/>
      <c r="G37" s="60"/>
      <c r="H37" s="60"/>
      <c r="I37" s="60"/>
      <c r="J37" s="60"/>
      <c r="K37" s="60"/>
      <c r="L37" s="60"/>
      <c r="M37" s="47"/>
      <c r="N37" s="46"/>
      <c r="O37" s="40"/>
      <c r="P37" s="41"/>
      <c r="Q37" s="42"/>
      <c r="R37" s="60"/>
      <c r="S37" s="60"/>
      <c r="T37" s="60"/>
      <c r="U37" s="60"/>
      <c r="V37" s="60"/>
      <c r="W37" s="47"/>
      <c r="X37" s="46"/>
    </row>
    <row r="38" spans="1:24" ht="7.5" customHeight="1" thickBot="1" x14ac:dyDescent="0.25">
      <c r="A38" s="40"/>
      <c r="B38" s="43"/>
      <c r="C38" s="44"/>
      <c r="D38" s="44"/>
      <c r="E38" s="44"/>
      <c r="F38" s="44"/>
      <c r="G38" s="44"/>
      <c r="H38" s="44"/>
      <c r="I38" s="44"/>
      <c r="J38" s="44"/>
      <c r="K38" s="44"/>
      <c r="L38" s="44"/>
      <c r="M38" s="48"/>
      <c r="N38" s="49"/>
      <c r="O38" s="40"/>
      <c r="P38" s="43"/>
      <c r="Q38" s="44"/>
      <c r="R38" s="44"/>
      <c r="S38" s="44"/>
      <c r="T38" s="44"/>
      <c r="U38" s="44"/>
      <c r="V38" s="44"/>
      <c r="W38" s="48"/>
      <c r="X38" s="49"/>
    </row>
    <row r="39" spans="1:24" x14ac:dyDescent="0.2">
      <c r="A39" s="38"/>
      <c r="B39" s="38"/>
      <c r="C39" s="38"/>
      <c r="D39" s="38"/>
      <c r="E39" s="38"/>
      <c r="F39" s="38"/>
      <c r="G39" s="38"/>
      <c r="H39" s="38"/>
      <c r="I39" s="38"/>
      <c r="J39" s="38"/>
      <c r="K39" s="38"/>
      <c r="L39" s="38"/>
      <c r="P39" s="38"/>
      <c r="Q39" s="38"/>
      <c r="R39" s="38"/>
      <c r="V39" s="38"/>
    </row>
    <row r="40" spans="1:24" x14ac:dyDescent="0.2">
      <c r="A40" s="1"/>
      <c r="B40" s="1"/>
      <c r="C40" s="1"/>
      <c r="P40" s="1"/>
      <c r="Q40" s="1"/>
    </row>
    <row r="41" spans="1:24" x14ac:dyDescent="0.2">
      <c r="A41" s="1"/>
      <c r="B41" s="1"/>
      <c r="C41" s="1"/>
      <c r="P41" s="1"/>
      <c r="Q41" s="1"/>
    </row>
    <row r="42" spans="1:24" x14ac:dyDescent="0.2">
      <c r="A42" s="1"/>
      <c r="B42" s="1"/>
      <c r="C42" s="1"/>
      <c r="P42" s="1"/>
      <c r="Q42" s="1"/>
    </row>
    <row r="45" spans="1:24" x14ac:dyDescent="0.2">
      <c r="M45" s="38"/>
      <c r="N45" s="38"/>
      <c r="O45" s="38"/>
      <c r="W45" s="38"/>
      <c r="X45" s="38"/>
    </row>
  </sheetData>
  <sheetProtection algorithmName="SHA-512" hashValue="LFVFzfmGVjvwfCatIRZda7MheNlZ/f39u6LViVfkYX9SMZKgIaT/5iFSPYmtLa/iGlP/L3VXVRGsMhSrDHP68g==" saltValue="eMKP5LROqH/amaZrLOOkxQ==" spinCount="100000" sheet="1" selectLockedCells="1" selectUnlockedCells="1"/>
  <mergeCells count="6">
    <mergeCell ref="G5:H5"/>
    <mergeCell ref="S4:U4"/>
    <mergeCell ref="T5:U5"/>
    <mergeCell ref="T6:T7"/>
    <mergeCell ref="U6:U7"/>
    <mergeCell ref="E4:K4"/>
  </mergeCells>
  <phoneticPr fontId="0" type="noConversion"/>
  <conditionalFormatting sqref="G19:H20">
    <cfRule type="cellIs" dxfId="6" priority="1" stopIfTrue="1" operator="equal">
      <formula>3</formula>
    </cfRule>
  </conditionalFormatting>
  <conditionalFormatting sqref="G22:H22">
    <cfRule type="cellIs" dxfId="5" priority="2" stopIfTrue="1" operator="equal">
      <formula>100</formula>
    </cfRule>
  </conditionalFormatting>
  <conditionalFormatting sqref="G24:H24">
    <cfRule type="cellIs" dxfId="4" priority="3" stopIfTrue="1" operator="equal">
      <formula>1750</formula>
    </cfRule>
  </conditionalFormatting>
  <conditionalFormatting sqref="G23:H23">
    <cfRule type="cellIs" dxfId="3" priority="4" stopIfTrue="1" operator="equal">
      <formula>690</formula>
    </cfRule>
  </conditionalFormatting>
  <conditionalFormatting sqref="G30">
    <cfRule type="cellIs" dxfId="2" priority="5" stopIfTrue="1" operator="equal">
      <formula>50</formula>
    </cfRule>
  </conditionalFormatting>
  <conditionalFormatting sqref="G26">
    <cfRule type="cellIs" dxfId="1" priority="6" stopIfTrue="1" operator="equal">
      <formula>300</formula>
    </cfRule>
  </conditionalFormatting>
  <conditionalFormatting sqref="H21">
    <cfRule type="cellIs" dxfId="0" priority="7" stopIfTrue="1" operator="equal">
      <formula>20</formula>
    </cfRule>
  </conditionalFormatting>
  <printOptions horizontalCentered="1"/>
  <pageMargins left="0.78740157480314965" right="0.55118110236220474" top="0.55118110236220474" bottom="0.55118110236220474" header="0.43307086614173229"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showRowColHeaders="0" workbookViewId="0">
      <selection activeCell="D26" sqref="D26"/>
    </sheetView>
  </sheetViews>
  <sheetFormatPr baseColWidth="10" defaultRowHeight="12.75" x14ac:dyDescent="0.2"/>
  <cols>
    <col min="1" max="1" width="11.42578125" style="112" customWidth="1"/>
    <col min="2" max="2" width="5.5703125" style="175" bestFit="1" customWidth="1"/>
    <col min="3" max="3" width="33.140625" style="113" customWidth="1"/>
    <col min="4" max="4" width="91" style="113" customWidth="1"/>
    <col min="5" max="16384" width="11.42578125" style="72"/>
  </cols>
  <sheetData>
    <row r="1" spans="1:4" x14ac:dyDescent="0.2">
      <c r="A1" s="109" t="s">
        <v>67</v>
      </c>
      <c r="B1" s="174" t="s">
        <v>49</v>
      </c>
      <c r="C1" s="110" t="s">
        <v>68</v>
      </c>
      <c r="D1" s="110" t="s">
        <v>69</v>
      </c>
    </row>
    <row r="2" spans="1:4" ht="51" x14ac:dyDescent="0.2">
      <c r="A2" s="253" t="s">
        <v>70</v>
      </c>
      <c r="B2" s="177">
        <v>115</v>
      </c>
      <c r="C2" s="178" t="s">
        <v>71</v>
      </c>
      <c r="D2" s="176" t="s">
        <v>72</v>
      </c>
    </row>
    <row r="3" spans="1:4" ht="51" x14ac:dyDescent="0.2">
      <c r="A3" s="253"/>
      <c r="B3" s="177">
        <v>116</v>
      </c>
      <c r="C3" s="178" t="s">
        <v>73</v>
      </c>
      <c r="D3" s="176" t="s">
        <v>74</v>
      </c>
    </row>
    <row r="4" spans="1:4" ht="25.5" x14ac:dyDescent="0.2">
      <c r="A4" s="253"/>
      <c r="B4" s="177">
        <v>193</v>
      </c>
      <c r="C4" s="178" t="s">
        <v>75</v>
      </c>
      <c r="D4" s="176" t="s">
        <v>76</v>
      </c>
    </row>
    <row r="5" spans="1:4" ht="38.25" x14ac:dyDescent="0.2">
      <c r="A5" s="250" t="s">
        <v>77</v>
      </c>
      <c r="B5" s="179">
        <v>120</v>
      </c>
      <c r="C5" s="180" t="s">
        <v>78</v>
      </c>
      <c r="D5" s="176" t="s">
        <v>79</v>
      </c>
    </row>
    <row r="6" spans="1:4" ht="38.25" x14ac:dyDescent="0.2">
      <c r="A6" s="250"/>
      <c r="B6" s="179">
        <v>121</v>
      </c>
      <c r="C6" s="180" t="s">
        <v>80</v>
      </c>
      <c r="D6" s="176" t="s">
        <v>81</v>
      </c>
    </row>
    <row r="7" spans="1:4" x14ac:dyDescent="0.2">
      <c r="A7" s="250"/>
      <c r="B7" s="179">
        <v>118</v>
      </c>
      <c r="C7" s="180" t="s">
        <v>82</v>
      </c>
      <c r="D7" s="176" t="s">
        <v>83</v>
      </c>
    </row>
    <row r="8" spans="1:4" ht="51" x14ac:dyDescent="0.2">
      <c r="A8" s="250"/>
      <c r="B8" s="179">
        <v>119</v>
      </c>
      <c r="C8" s="180" t="s">
        <v>84</v>
      </c>
      <c r="D8" s="176" t="s">
        <v>85</v>
      </c>
    </row>
    <row r="9" spans="1:4" ht="25.5" x14ac:dyDescent="0.2">
      <c r="A9" s="252" t="s">
        <v>86</v>
      </c>
      <c r="B9" s="181">
        <v>145</v>
      </c>
      <c r="C9" s="182" t="s">
        <v>87</v>
      </c>
      <c r="D9" s="176" t="s">
        <v>88</v>
      </c>
    </row>
    <row r="10" spans="1:4" ht="25.5" x14ac:dyDescent="0.2">
      <c r="A10" s="252"/>
      <c r="B10" s="181">
        <v>146</v>
      </c>
      <c r="C10" s="182" t="s">
        <v>89</v>
      </c>
      <c r="D10" s="176" t="s">
        <v>90</v>
      </c>
    </row>
    <row r="11" spans="1:4" ht="25.5" x14ac:dyDescent="0.2">
      <c r="A11" s="252"/>
      <c r="B11" s="181">
        <v>139</v>
      </c>
      <c r="C11" s="182" t="s">
        <v>91</v>
      </c>
      <c r="D11" s="176" t="s">
        <v>92</v>
      </c>
    </row>
    <row r="12" spans="1:4" x14ac:dyDescent="0.2">
      <c r="A12" s="252"/>
      <c r="B12" s="181">
        <v>138</v>
      </c>
      <c r="C12" s="182" t="s">
        <v>93</v>
      </c>
      <c r="D12" s="176" t="s">
        <v>94</v>
      </c>
    </row>
    <row r="13" spans="1:4" ht="25.5" x14ac:dyDescent="0.2">
      <c r="A13" s="250" t="s">
        <v>95</v>
      </c>
      <c r="B13" s="179">
        <v>140</v>
      </c>
      <c r="C13" s="180" t="s">
        <v>96</v>
      </c>
      <c r="D13" s="176" t="s">
        <v>97</v>
      </c>
    </row>
    <row r="14" spans="1:4" x14ac:dyDescent="0.2">
      <c r="A14" s="250"/>
      <c r="B14" s="179">
        <v>142</v>
      </c>
      <c r="C14" s="180" t="s">
        <v>98</v>
      </c>
      <c r="D14" s="176" t="s">
        <v>99</v>
      </c>
    </row>
    <row r="15" spans="1:4" x14ac:dyDescent="0.2">
      <c r="A15" s="250"/>
      <c r="B15" s="179">
        <v>144</v>
      </c>
      <c r="C15" s="180" t="s">
        <v>100</v>
      </c>
      <c r="D15" s="176" t="s">
        <v>101</v>
      </c>
    </row>
    <row r="16" spans="1:4" x14ac:dyDescent="0.2">
      <c r="A16" s="251" t="s">
        <v>102</v>
      </c>
      <c r="B16" s="183">
        <v>155</v>
      </c>
      <c r="C16" s="184" t="s">
        <v>103</v>
      </c>
      <c r="D16" s="176" t="s">
        <v>104</v>
      </c>
    </row>
    <row r="17" spans="1:6" x14ac:dyDescent="0.2">
      <c r="A17" s="251"/>
      <c r="B17" s="183">
        <v>156</v>
      </c>
      <c r="C17" s="184" t="s">
        <v>105</v>
      </c>
      <c r="D17" s="176" t="s">
        <v>104</v>
      </c>
    </row>
    <row r="18" spans="1:6" ht="25.5" x14ac:dyDescent="0.2">
      <c r="A18" s="251"/>
      <c r="B18" s="183">
        <v>158</v>
      </c>
      <c r="C18" s="184" t="s">
        <v>106</v>
      </c>
      <c r="D18" s="176" t="s">
        <v>104</v>
      </c>
    </row>
    <row r="19" spans="1:6" ht="25.5" x14ac:dyDescent="0.2">
      <c r="A19" s="251"/>
      <c r="B19" s="183">
        <v>159</v>
      </c>
      <c r="C19" s="184" t="s">
        <v>107</v>
      </c>
      <c r="D19" s="176" t="s">
        <v>104</v>
      </c>
    </row>
    <row r="20" spans="1:6" ht="25.5" x14ac:dyDescent="0.2">
      <c r="A20" s="251"/>
      <c r="B20" s="183">
        <v>154</v>
      </c>
      <c r="C20" s="184" t="s">
        <v>108</v>
      </c>
      <c r="D20" s="176" t="s">
        <v>104</v>
      </c>
    </row>
    <row r="21" spans="1:6" ht="25.5" x14ac:dyDescent="0.2">
      <c r="A21" s="251"/>
      <c r="B21" s="183">
        <v>157</v>
      </c>
      <c r="C21" s="189" t="s">
        <v>109</v>
      </c>
      <c r="D21" s="176" t="s">
        <v>104</v>
      </c>
    </row>
    <row r="22" spans="1:6" ht="51" x14ac:dyDescent="0.2">
      <c r="A22" s="250" t="s">
        <v>110</v>
      </c>
      <c r="B22" s="179">
        <v>160</v>
      </c>
      <c r="C22" s="180" t="s">
        <v>111</v>
      </c>
      <c r="D22" s="176" t="s">
        <v>112</v>
      </c>
    </row>
    <row r="23" spans="1:6" ht="38.25" x14ac:dyDescent="0.2">
      <c r="A23" s="250"/>
      <c r="B23" s="179" t="s">
        <v>113</v>
      </c>
      <c r="C23" s="180"/>
      <c r="D23" s="176" t="s">
        <v>283</v>
      </c>
      <c r="F23" s="111"/>
    </row>
    <row r="24" spans="1:6" x14ac:dyDescent="0.2">
      <c r="A24" s="250"/>
      <c r="B24" s="179">
        <v>168</v>
      </c>
      <c r="C24" s="180" t="s">
        <v>114</v>
      </c>
      <c r="D24" s="176" t="s">
        <v>115</v>
      </c>
    </row>
    <row r="25" spans="1:6" x14ac:dyDescent="0.2">
      <c r="A25" s="250"/>
      <c r="B25" s="179">
        <v>175</v>
      </c>
      <c r="C25" s="180" t="s">
        <v>116</v>
      </c>
      <c r="D25" s="176" t="s">
        <v>117</v>
      </c>
    </row>
    <row r="26" spans="1:6" x14ac:dyDescent="0.2">
      <c r="A26" s="250"/>
      <c r="B26" s="179">
        <v>176</v>
      </c>
      <c r="C26" s="180" t="s">
        <v>118</v>
      </c>
      <c r="D26" s="176" t="s">
        <v>119</v>
      </c>
    </row>
    <row r="27" spans="1:6" x14ac:dyDescent="0.2">
      <c r="A27" s="250"/>
      <c r="B27" s="179">
        <v>174</v>
      </c>
      <c r="C27" s="180" t="s">
        <v>120</v>
      </c>
      <c r="D27" s="176" t="s">
        <v>121</v>
      </c>
    </row>
    <row r="28" spans="1:6" x14ac:dyDescent="0.2">
      <c r="A28" s="249" t="s">
        <v>37</v>
      </c>
      <c r="B28" s="185">
        <v>170</v>
      </c>
      <c r="C28" s="186" t="s">
        <v>122</v>
      </c>
      <c r="D28" s="176" t="s">
        <v>123</v>
      </c>
    </row>
    <row r="29" spans="1:6" x14ac:dyDescent="0.2">
      <c r="A29" s="249"/>
      <c r="B29" s="185">
        <v>171</v>
      </c>
      <c r="C29" s="186" t="s">
        <v>124</v>
      </c>
      <c r="D29" s="176" t="s">
        <v>125</v>
      </c>
    </row>
    <row r="30" spans="1:6" x14ac:dyDescent="0.2">
      <c r="A30" s="248" t="s">
        <v>126</v>
      </c>
      <c r="B30" s="179">
        <v>178</v>
      </c>
      <c r="C30" s="180" t="s">
        <v>127</v>
      </c>
      <c r="D30" s="176" t="s">
        <v>128</v>
      </c>
    </row>
    <row r="31" spans="1:6" x14ac:dyDescent="0.2">
      <c r="A31" s="248"/>
      <c r="B31" s="179">
        <v>179</v>
      </c>
      <c r="C31" s="180" t="s">
        <v>129</v>
      </c>
      <c r="D31" s="176" t="s">
        <v>128</v>
      </c>
    </row>
    <row r="32" spans="1:6" x14ac:dyDescent="0.2">
      <c r="A32" s="248"/>
      <c r="B32" s="179">
        <v>180</v>
      </c>
      <c r="C32" s="180" t="s">
        <v>274</v>
      </c>
      <c r="D32" s="176" t="s">
        <v>130</v>
      </c>
    </row>
    <row r="33" spans="1:6" x14ac:dyDescent="0.2">
      <c r="A33" s="248"/>
      <c r="B33" s="179">
        <v>183</v>
      </c>
      <c r="C33" s="180" t="s">
        <v>131</v>
      </c>
      <c r="D33" s="176" t="s">
        <v>132</v>
      </c>
    </row>
    <row r="34" spans="1:6" x14ac:dyDescent="0.2">
      <c r="A34" s="248"/>
      <c r="B34" s="179">
        <v>192</v>
      </c>
      <c r="C34" s="180" t="s">
        <v>133</v>
      </c>
      <c r="D34" s="176" t="s">
        <v>134</v>
      </c>
    </row>
    <row r="35" spans="1:6" x14ac:dyDescent="0.2">
      <c r="A35" s="248"/>
      <c r="B35" s="179">
        <v>194</v>
      </c>
      <c r="C35" s="180" t="s">
        <v>135</v>
      </c>
      <c r="D35" s="176" t="s">
        <v>136</v>
      </c>
    </row>
    <row r="36" spans="1:6" x14ac:dyDescent="0.2">
      <c r="A36" s="248"/>
      <c r="B36" s="179">
        <v>196</v>
      </c>
      <c r="C36" s="180" t="s">
        <v>137</v>
      </c>
      <c r="D36" s="176" t="s">
        <v>138</v>
      </c>
    </row>
    <row r="37" spans="1:6" x14ac:dyDescent="0.2">
      <c r="A37" s="248"/>
      <c r="B37" s="179">
        <v>197</v>
      </c>
      <c r="C37" s="180" t="s">
        <v>139</v>
      </c>
      <c r="D37" s="176" t="s">
        <v>140</v>
      </c>
    </row>
    <row r="38" spans="1:6" ht="25.5" x14ac:dyDescent="0.2">
      <c r="A38" s="247" t="s">
        <v>141</v>
      </c>
      <c r="B38" s="187">
        <v>801</v>
      </c>
      <c r="C38" s="188" t="s">
        <v>142</v>
      </c>
      <c r="D38" s="176" t="s">
        <v>275</v>
      </c>
    </row>
    <row r="39" spans="1:6" ht="25.5" x14ac:dyDescent="0.2">
      <c r="A39" s="247"/>
      <c r="B39" s="187">
        <v>802</v>
      </c>
      <c r="C39" s="188" t="s">
        <v>143</v>
      </c>
      <c r="D39" s="176" t="s">
        <v>276</v>
      </c>
    </row>
    <row r="40" spans="1:6" ht="25.5" x14ac:dyDescent="0.2">
      <c r="A40" s="247"/>
      <c r="B40" s="187">
        <v>803</v>
      </c>
      <c r="C40" s="188" t="s">
        <v>144</v>
      </c>
      <c r="D40" s="176" t="s">
        <v>145</v>
      </c>
    </row>
    <row r="41" spans="1:6" ht="27" customHeight="1" x14ac:dyDescent="0.2">
      <c r="A41" s="247"/>
      <c r="B41" s="187">
        <v>830</v>
      </c>
      <c r="C41" s="188" t="s">
        <v>146</v>
      </c>
      <c r="D41" s="176" t="s">
        <v>277</v>
      </c>
    </row>
    <row r="42" spans="1:6" ht="25.5" x14ac:dyDescent="0.2">
      <c r="A42" s="247"/>
      <c r="B42" s="187">
        <v>810</v>
      </c>
      <c r="C42" s="188" t="s">
        <v>96</v>
      </c>
      <c r="D42" s="176" t="s">
        <v>278</v>
      </c>
      <c r="F42" s="111"/>
    </row>
    <row r="43" spans="1:6" ht="25.5" x14ac:dyDescent="0.2">
      <c r="A43" s="247"/>
      <c r="B43" s="187">
        <v>841</v>
      </c>
      <c r="C43" s="188" t="s">
        <v>111</v>
      </c>
      <c r="D43" s="176" t="s">
        <v>281</v>
      </c>
    </row>
    <row r="44" spans="1:6" ht="25.5" x14ac:dyDescent="0.2">
      <c r="A44" s="247"/>
      <c r="B44" s="187">
        <v>811</v>
      </c>
      <c r="C44" s="188" t="s">
        <v>98</v>
      </c>
      <c r="D44" s="176" t="s">
        <v>279</v>
      </c>
    </row>
    <row r="45" spans="1:6" ht="26.25" customHeight="1" x14ac:dyDescent="0.2">
      <c r="A45" s="247"/>
      <c r="B45" s="187">
        <v>821</v>
      </c>
      <c r="C45" s="188" t="s">
        <v>147</v>
      </c>
      <c r="D45" s="176" t="s">
        <v>280</v>
      </c>
    </row>
    <row r="46" spans="1:6" ht="25.5" x14ac:dyDescent="0.2">
      <c r="A46" s="246" t="s">
        <v>148</v>
      </c>
      <c r="B46" s="179">
        <v>181</v>
      </c>
      <c r="C46" s="180" t="s">
        <v>149</v>
      </c>
      <c r="D46" s="176" t="s">
        <v>150</v>
      </c>
    </row>
    <row r="47" spans="1:6" ht="25.5" customHeight="1" x14ac:dyDescent="0.2">
      <c r="A47" s="246"/>
      <c r="B47" s="179">
        <v>833</v>
      </c>
      <c r="C47" s="180" t="s">
        <v>151</v>
      </c>
      <c r="D47" s="176" t="s">
        <v>282</v>
      </c>
    </row>
    <row r="48" spans="1:6" ht="38.25" x14ac:dyDescent="0.2">
      <c r="A48" s="246"/>
      <c r="B48" s="179">
        <v>185</v>
      </c>
      <c r="C48" s="180" t="s">
        <v>152</v>
      </c>
      <c r="D48" s="176" t="s">
        <v>153</v>
      </c>
    </row>
    <row r="49" spans="1:4" ht="25.5" x14ac:dyDescent="0.2">
      <c r="A49" s="246"/>
      <c r="B49" s="179"/>
      <c r="C49" s="180" t="s">
        <v>154</v>
      </c>
      <c r="D49" s="176"/>
    </row>
  </sheetData>
  <sheetProtection algorithmName="SHA-512" hashValue="OwjjJuhMTwAfi3odWzC3M3k7c0sI2gEV7t3WYJRXdIJHFyf+Pb2vWdJwY12YuN4x9FS9OYjcgiqGubAdfqgUjg==" saltValue="Iu9f+ff1z4HHKVPYtJqDTQ==" spinCount="100000" sheet="1" objects="1" scenarios="1" selectLockedCells="1" selectUnlockedCells="1"/>
  <mergeCells count="10">
    <mergeCell ref="A16:A21"/>
    <mergeCell ref="A13:A15"/>
    <mergeCell ref="A9:A12"/>
    <mergeCell ref="A5:A8"/>
    <mergeCell ref="A2:A4"/>
    <mergeCell ref="A46:A49"/>
    <mergeCell ref="A38:A45"/>
    <mergeCell ref="A30:A37"/>
    <mergeCell ref="A28:A29"/>
    <mergeCell ref="A22:A27"/>
  </mergeCells>
  <pageMargins left="0.44" right="0.28000000000000003" top="0.28999999999999998" bottom="0.31" header="0.27"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vt:i4>
      </vt:variant>
      <vt:variant>
        <vt:lpstr>Navngitte områder</vt:lpstr>
      </vt:variant>
      <vt:variant>
        <vt:i4>3</vt:i4>
      </vt:variant>
    </vt:vector>
  </HeadingPairs>
  <TitlesOfParts>
    <vt:vector size="6" baseType="lpstr">
      <vt:lpstr>Spreieareal</vt:lpstr>
      <vt:lpstr>Faktorer GDE</vt:lpstr>
      <vt:lpstr>PT-Koder</vt:lpstr>
      <vt:lpstr>'Faktorer GDE'!Utskriftsområde</vt:lpstr>
      <vt:lpstr>'PT-Koder'!Utskriftsområde</vt:lpstr>
      <vt:lpstr>Spreieareal!Utskriftsområde</vt:lpstr>
    </vt:vector>
  </TitlesOfParts>
  <Company>Privat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Kalkulator spreieareal</dc:title>
  <dc:subject>Spreieareal</dc:subject>
  <dc:creator>Monika Høydal Lingaas</dc:creator>
  <cp:keywords>Spreieareal</cp:keywords>
  <cp:lastModifiedBy>Monika Høydal Lingaas</cp:lastModifiedBy>
  <cp:lastPrinted>2018-07-05T06:01:15Z</cp:lastPrinted>
  <dcterms:created xsi:type="dcterms:W3CDTF">2009-07-14T09:28:29Z</dcterms:created>
  <dcterms:modified xsi:type="dcterms:W3CDTF">2020-10-26T09:42:58Z</dcterms:modified>
  <cp:category>Husdyrgjødsel</cp:category>
</cp:coreProperties>
</file>